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0490" windowHeight="7020" activeTab="3"/>
  </bookViews>
  <sheets>
    <sheet name="SAŽETAK" sheetId="1" r:id="rId1"/>
    <sheet name=" Račun prihoda i rashoda" sheetId="3" r:id="rId2"/>
    <sheet name="Rashodi prema funkcijskoj k " sheetId="11" r:id="rId3"/>
    <sheet name="Prihodi i rashodi prema izvoru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3" l="1"/>
  <c r="H47" i="3"/>
  <c r="L14" i="3"/>
  <c r="L15" i="3"/>
  <c r="L27" i="3"/>
  <c r="L28" i="3"/>
  <c r="L29" i="3"/>
  <c r="F72" i="13"/>
  <c r="F73" i="13"/>
  <c r="F74" i="13"/>
  <c r="F320" i="13"/>
  <c r="G465" i="13"/>
  <c r="G464" i="13"/>
  <c r="F250" i="13"/>
  <c r="E250" i="13"/>
  <c r="G159" i="13"/>
  <c r="K75" i="3" l="1"/>
  <c r="K61" i="3"/>
  <c r="H7" i="13" l="1"/>
  <c r="H8" i="13"/>
  <c r="H12" i="13"/>
  <c r="H13" i="13"/>
  <c r="H14" i="13"/>
  <c r="H15" i="13"/>
  <c r="H16" i="13"/>
  <c r="H17" i="13"/>
  <c r="H18" i="13"/>
  <c r="H19" i="13"/>
  <c r="H21" i="13"/>
  <c r="H22" i="13"/>
  <c r="H23" i="13"/>
  <c r="H24" i="13"/>
  <c r="H25" i="13"/>
  <c r="H26" i="13"/>
  <c r="H27" i="13"/>
  <c r="H28" i="13"/>
  <c r="H29" i="13"/>
  <c r="H30" i="13"/>
  <c r="H73" i="13"/>
  <c r="H74" i="13"/>
  <c r="H75" i="13"/>
  <c r="H82" i="13"/>
  <c r="H104" i="13"/>
  <c r="H107" i="13"/>
  <c r="H108" i="13"/>
  <c r="H114" i="13"/>
  <c r="H127" i="13"/>
  <c r="H130" i="13"/>
  <c r="H131" i="13"/>
  <c r="H132" i="13"/>
  <c r="H163" i="13"/>
  <c r="H166" i="13"/>
  <c r="H167" i="13"/>
  <c r="H168" i="13"/>
  <c r="H186" i="13"/>
  <c r="H196" i="13"/>
  <c r="H197" i="13"/>
  <c r="H198" i="13"/>
  <c r="H199" i="13"/>
  <c r="H207" i="13"/>
  <c r="H224" i="13"/>
  <c r="H227" i="13"/>
  <c r="H229" i="13"/>
  <c r="H250" i="13"/>
  <c r="H257" i="13"/>
  <c r="H258" i="13"/>
  <c r="H259" i="13"/>
  <c r="H262" i="13"/>
  <c r="H263" i="13"/>
  <c r="H276" i="13"/>
  <c r="H277" i="13"/>
  <c r="H278" i="13"/>
  <c r="H282" i="13"/>
  <c r="H289" i="13"/>
  <c r="H290" i="13"/>
  <c r="H310" i="13"/>
  <c r="H320" i="13"/>
  <c r="H369" i="13"/>
  <c r="H370" i="13"/>
  <c r="H371" i="13"/>
  <c r="H372" i="13"/>
  <c r="H377" i="13"/>
  <c r="H378" i="13"/>
  <c r="H379" i="13"/>
  <c r="H380" i="13"/>
  <c r="H403" i="13"/>
  <c r="H404" i="13"/>
  <c r="H405" i="13"/>
  <c r="H406" i="13"/>
  <c r="H409" i="13"/>
  <c r="H410" i="13"/>
  <c r="H411" i="13"/>
  <c r="H412" i="13"/>
  <c r="H416" i="13"/>
  <c r="H421" i="13"/>
  <c r="H422" i="13"/>
  <c r="H423" i="13"/>
  <c r="H424" i="13"/>
  <c r="H433" i="13"/>
  <c r="H435" i="13"/>
  <c r="H453" i="13"/>
  <c r="H454" i="13"/>
  <c r="H455" i="13"/>
  <c r="H464" i="13"/>
  <c r="H465" i="13"/>
  <c r="H475" i="13"/>
  <c r="H476" i="13"/>
  <c r="H6" i="13"/>
  <c r="G7" i="13"/>
  <c r="G12" i="13"/>
  <c r="G13" i="13"/>
  <c r="G15" i="13"/>
  <c r="G16" i="13"/>
  <c r="G17" i="13"/>
  <c r="G18" i="13"/>
  <c r="G19" i="13"/>
  <c r="G21" i="13"/>
  <c r="G22" i="13"/>
  <c r="G23" i="13"/>
  <c r="G24" i="13"/>
  <c r="G25" i="13"/>
  <c r="G26" i="13"/>
  <c r="G27" i="13"/>
  <c r="G28" i="13"/>
  <c r="G29" i="13"/>
  <c r="G30" i="13"/>
  <c r="G52" i="13"/>
  <c r="G53" i="13"/>
  <c r="G54" i="13"/>
  <c r="G55" i="13"/>
  <c r="G62" i="13"/>
  <c r="G63" i="13"/>
  <c r="G64" i="13"/>
  <c r="G65" i="13"/>
  <c r="G66" i="13"/>
  <c r="G67" i="13"/>
  <c r="G72" i="13"/>
  <c r="G73" i="13"/>
  <c r="G74" i="13"/>
  <c r="G82" i="13"/>
  <c r="G83" i="13"/>
  <c r="G84" i="13"/>
  <c r="G86" i="13"/>
  <c r="G87" i="13"/>
  <c r="G89" i="13"/>
  <c r="G92" i="13"/>
  <c r="G130" i="13"/>
  <c r="G131" i="13"/>
  <c r="G132" i="13"/>
  <c r="G133" i="13"/>
  <c r="G134" i="13"/>
  <c r="G135" i="13"/>
  <c r="G136" i="13"/>
  <c r="G138" i="13"/>
  <c r="G139" i="13"/>
  <c r="G140" i="13"/>
  <c r="G141" i="13"/>
  <c r="G142" i="13"/>
  <c r="G145" i="13"/>
  <c r="G146" i="13"/>
  <c r="G147" i="13"/>
  <c r="G149" i="13"/>
  <c r="G150" i="13"/>
  <c r="G152" i="13"/>
  <c r="G153" i="13"/>
  <c r="G154" i="13"/>
  <c r="G155" i="13"/>
  <c r="G156" i="13"/>
  <c r="G157" i="13"/>
  <c r="G160" i="13"/>
  <c r="G161" i="13"/>
  <c r="G162" i="13"/>
  <c r="G163" i="13"/>
  <c r="G164" i="13"/>
  <c r="G165" i="13"/>
  <c r="G166" i="13"/>
  <c r="G167" i="13"/>
  <c r="G168" i="13"/>
  <c r="G186" i="13"/>
  <c r="G197" i="13"/>
  <c r="G198" i="13"/>
  <c r="G199" i="13"/>
  <c r="G200" i="13"/>
  <c r="G201" i="13"/>
  <c r="G202" i="13"/>
  <c r="G203" i="13"/>
  <c r="G204" i="13"/>
  <c r="G205" i="13"/>
  <c r="G206" i="13"/>
  <c r="G207" i="13"/>
  <c r="G220" i="13"/>
  <c r="G221" i="13"/>
  <c r="G222" i="13"/>
  <c r="G224" i="13"/>
  <c r="G250" i="13"/>
  <c r="G282" i="13"/>
  <c r="G289" i="13"/>
  <c r="G290" i="13"/>
  <c r="G291" i="13"/>
  <c r="G320" i="13"/>
  <c r="G333" i="13"/>
  <c r="G334" i="13"/>
  <c r="G335" i="13"/>
  <c r="G336" i="13"/>
  <c r="G337" i="13"/>
  <c r="G346" i="13"/>
  <c r="G347" i="13"/>
  <c r="G348" i="13"/>
  <c r="G349" i="13"/>
  <c r="G350" i="13"/>
  <c r="G351" i="13"/>
  <c r="G352" i="13"/>
  <c r="G358" i="13"/>
  <c r="G359" i="13"/>
  <c r="G360" i="13"/>
  <c r="G361" i="13"/>
  <c r="G362" i="13"/>
  <c r="G363" i="13"/>
  <c r="G369" i="13"/>
  <c r="G370" i="13"/>
  <c r="G371" i="13"/>
  <c r="G372" i="13"/>
  <c r="G373" i="13"/>
  <c r="G374" i="13"/>
  <c r="G377" i="13"/>
  <c r="G378" i="13"/>
  <c r="G379" i="13"/>
  <c r="G380" i="13"/>
  <c r="G381" i="13"/>
  <c r="G382" i="13"/>
  <c r="G385" i="13"/>
  <c r="G386" i="13"/>
  <c r="G387" i="13"/>
  <c r="G388" i="13"/>
  <c r="G389" i="13"/>
  <c r="G394" i="13"/>
  <c r="G395" i="13"/>
  <c r="G396" i="13"/>
  <c r="G397" i="13"/>
  <c r="G398" i="13"/>
  <c r="G399" i="13"/>
  <c r="G400" i="13"/>
  <c r="G401" i="13"/>
  <c r="G403" i="13"/>
  <c r="G404" i="13"/>
  <c r="G405" i="13"/>
  <c r="G406" i="13"/>
  <c r="G413" i="13"/>
  <c r="G421" i="13"/>
  <c r="G422" i="13"/>
  <c r="G423" i="13"/>
  <c r="G424" i="13"/>
  <c r="G425" i="13"/>
  <c r="G426" i="13"/>
  <c r="G427" i="13"/>
  <c r="G428" i="13"/>
  <c r="G430" i="13"/>
  <c r="G431" i="13"/>
  <c r="G432" i="13"/>
  <c r="G453" i="13"/>
  <c r="G454" i="13"/>
  <c r="G455" i="13"/>
  <c r="G456" i="13"/>
  <c r="G457" i="13"/>
  <c r="G6" i="13"/>
  <c r="L46" i="3"/>
  <c r="L47" i="3"/>
  <c r="L48" i="3"/>
  <c r="L56" i="3"/>
  <c r="L89" i="3"/>
  <c r="L98" i="3"/>
  <c r="L101" i="3"/>
  <c r="L102" i="3"/>
  <c r="K47" i="3"/>
  <c r="K48" i="3"/>
  <c r="K49" i="3"/>
  <c r="K50" i="3"/>
  <c r="K51" i="3"/>
  <c r="K52" i="3"/>
  <c r="K53" i="3"/>
  <c r="K54" i="3"/>
  <c r="K56" i="3"/>
  <c r="K57" i="3"/>
  <c r="K58" i="3"/>
  <c r="K59" i="3"/>
  <c r="K60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6" i="3"/>
  <c r="K77" i="3"/>
  <c r="K78" i="3"/>
  <c r="K79" i="3"/>
  <c r="K80" i="3"/>
  <c r="K81" i="3"/>
  <c r="K82" i="3"/>
  <c r="K85" i="3"/>
  <c r="K86" i="3"/>
  <c r="K87" i="3"/>
  <c r="K88" i="3"/>
  <c r="K89" i="3"/>
  <c r="K90" i="3"/>
  <c r="K91" i="3"/>
  <c r="K93" i="3"/>
  <c r="K94" i="3"/>
  <c r="K98" i="3"/>
  <c r="K101" i="3"/>
  <c r="K102" i="3"/>
  <c r="K103" i="3"/>
  <c r="K104" i="3"/>
  <c r="K46" i="3"/>
  <c r="L11" i="3"/>
  <c r="L12" i="3"/>
  <c r="L13" i="3"/>
  <c r="L30" i="3"/>
  <c r="L31" i="3"/>
  <c r="L32" i="3"/>
  <c r="L37" i="3"/>
  <c r="L38" i="3"/>
  <c r="L39" i="3"/>
  <c r="K14" i="3"/>
  <c r="K15" i="3"/>
  <c r="K21" i="3"/>
  <c r="K22" i="3"/>
  <c r="K23" i="3"/>
  <c r="K27" i="3"/>
  <c r="K28" i="3"/>
  <c r="K29" i="3"/>
  <c r="K30" i="3"/>
  <c r="K31" i="3"/>
  <c r="K32" i="3"/>
  <c r="K37" i="3"/>
  <c r="K38" i="3"/>
  <c r="K39" i="3"/>
  <c r="C8" i="11" l="1"/>
  <c r="F8" i="11"/>
  <c r="H18" i="11" l="1"/>
  <c r="D407" i="13" l="1"/>
  <c r="E365" i="13"/>
  <c r="E343" i="13"/>
  <c r="F355" i="13" l="1"/>
  <c r="E364" i="13"/>
  <c r="F228" i="13"/>
  <c r="F343" i="13"/>
  <c r="H228" i="13" l="1"/>
  <c r="H188" i="13"/>
  <c r="G188" i="13"/>
  <c r="G412" i="13"/>
  <c r="G411" i="13" l="1"/>
  <c r="H185" i="13" l="1"/>
  <c r="G185" i="13"/>
  <c r="G409" i="13"/>
  <c r="G410" i="13"/>
  <c r="G14" i="11"/>
  <c r="H14" i="11"/>
  <c r="G13" i="11"/>
  <c r="H13" i="11"/>
  <c r="G12" i="11"/>
  <c r="H12" i="11"/>
  <c r="G13" i="3" l="1"/>
  <c r="K13" i="3" s="1"/>
  <c r="L13" i="1" l="1"/>
  <c r="L14" i="1"/>
  <c r="L16" i="1"/>
  <c r="L17" i="1"/>
  <c r="K13" i="1"/>
  <c r="K14" i="1"/>
  <c r="K16" i="1"/>
  <c r="K17" i="1"/>
  <c r="G12" i="3" l="1"/>
  <c r="K12" i="3" s="1"/>
  <c r="G11" i="3" l="1"/>
  <c r="K11" i="3" s="1"/>
  <c r="G9" i="11" l="1"/>
  <c r="H9" i="11"/>
  <c r="G10" i="11"/>
  <c r="H10" i="11"/>
  <c r="G11" i="11"/>
  <c r="G15" i="11"/>
  <c r="H15" i="11"/>
  <c r="G17" i="11"/>
  <c r="H17" i="11"/>
  <c r="G19" i="11"/>
  <c r="H19" i="11"/>
  <c r="G20" i="11"/>
  <c r="H20" i="11"/>
  <c r="G21" i="11"/>
  <c r="H21" i="11"/>
  <c r="C16" i="11"/>
  <c r="G18" i="1" l="1"/>
  <c r="K15" i="1"/>
  <c r="K12" i="1"/>
  <c r="C7" i="11"/>
  <c r="J18" i="1"/>
  <c r="L12" i="1" l="1"/>
  <c r="L15" i="1"/>
  <c r="F16" i="11"/>
  <c r="D8" i="11"/>
  <c r="D16" i="11"/>
  <c r="D7" i="11" l="1"/>
  <c r="H16" i="11"/>
  <c r="G16" i="11"/>
  <c r="H8" i="11"/>
  <c r="G8" i="11"/>
  <c r="F7" i="11"/>
  <c r="H18" i="1"/>
  <c r="H7" i="11" l="1"/>
  <c r="G7" i="11"/>
</calcChain>
</file>

<file path=xl/sharedStrings.xml><?xml version="1.0" encoding="utf-8"?>
<sst xmlns="http://schemas.openxmlformats.org/spreadsheetml/2006/main" count="647" uniqueCount="279">
  <si>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</si>
  <si>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</si>
  <si>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</si>
  <si>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</si>
  <si>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</si>
  <si>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</si>
  <si>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</si>
  <si>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</si>
  <si>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I. OPĆI DIO</t>
  </si>
  <si>
    <t>Materijalni rashodi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</si>
  <si>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</si>
  <si>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</si>
  <si>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</si>
  <si>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</si>
  <si>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</si>
  <si>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 xml:space="preserve"> Prihodi od prodaje proizvoda i robe te pruženih usluga i prihodi od donacija</t>
  </si>
  <si>
    <t>Plaće (Bruto)</t>
  </si>
  <si>
    <t>Plaće za redovan rad</t>
  </si>
  <si>
    <t>Naknade troškova zaposlenima</t>
  </si>
  <si>
    <t>Službena putovanja</t>
  </si>
  <si>
    <t>UKUPNO RASHODI</t>
  </si>
  <si>
    <t>IZVJEŠTAJ O RASHODIMA PREMA FUNKCIJSKOJ KLASIFIKACIJI</t>
  </si>
  <si>
    <t>TEKUĆI PLAN 2023.*</t>
  </si>
  <si>
    <t>INDEKS**</t>
  </si>
  <si>
    <t>UKUPNO PRIHODI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</si>
  <si>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</si>
  <si>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</si>
  <si>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</si>
  <si>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</si>
  <si>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</si>
  <si>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</si>
  <si>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</si>
  <si>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</si>
  <si>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</si>
  <si>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 xml:space="preserve">RAČUN PRIHODA I RASHODA </t>
  </si>
  <si>
    <t>SAŽETAK RAČUNA FINANCIRANJA</t>
  </si>
  <si>
    <t>RAZLIKA - VIŠAK MANJAK</t>
  </si>
  <si>
    <t>SAŽETAK  RAČUNA PRIHODA I RASHODA I  RAČUNA FINANCIRANJA  može sadržavati i dodatne podatke.</t>
  </si>
  <si>
    <t>PRIJENOS VIŠKA/MANJKA U SLJEDEĆE RAZDOBLJE</t>
  </si>
  <si>
    <t>SAŽETAK RAČUNA PRIHODA I RASHODA</t>
  </si>
  <si>
    <t>Pomoći proračunskim korisnicima</t>
  </si>
  <si>
    <t>Tekuće pomoći proračunskim korisnicima</t>
  </si>
  <si>
    <t>Donacije od pravnih i fizičkih osoba</t>
  </si>
  <si>
    <t>Tekuće donacije</t>
  </si>
  <si>
    <t>Prihodi iz nadležnog proračuna za financ.</t>
  </si>
  <si>
    <t>Prihodi iz nadležnog proračuna proračuna</t>
  </si>
  <si>
    <t xml:space="preserve">Prihodi iz nadležnog  proračuna </t>
  </si>
  <si>
    <t>Ostali rashodi za zaposlene</t>
  </si>
  <si>
    <t>Doprinosi na plaću</t>
  </si>
  <si>
    <t>Doprinosi za zdravstveno osiguranje</t>
  </si>
  <si>
    <t>Doprinosi za zapošljavanje</t>
  </si>
  <si>
    <t>Naknada za prijevoz</t>
  </si>
  <si>
    <t>Stručno usavršavanje zaposlenika</t>
  </si>
  <si>
    <t>Ostale naknade troškova zaposlenika</t>
  </si>
  <si>
    <t>Uredski materijal</t>
  </si>
  <si>
    <t>Energija</t>
  </si>
  <si>
    <t>Materijal i dijelovi za tekuće i investicijsko održavanje</t>
  </si>
  <si>
    <t>Službena, radna i zaštitna odjeća i obuča</t>
  </si>
  <si>
    <t>Usluge telefona, pošte i prijevoza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</si>
  <si>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</si>
  <si>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</si>
  <si>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</si>
  <si>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</si>
  <si>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</si>
  <si>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</si>
  <si>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Knjige</t>
  </si>
  <si>
    <t>Uredska oprema i namještaj</t>
  </si>
  <si>
    <t>Rashodi za nabavu proizvedene dugotrajne imovine</t>
  </si>
  <si>
    <t>Postrojena i oprema</t>
  </si>
  <si>
    <t>Knjige, umjetnička djela i ostale izložbene vrijednosti</t>
  </si>
  <si>
    <t>0922 Više srednjoškolsko obrazovanje</t>
  </si>
  <si>
    <t>32 Materijalni rashodi</t>
  </si>
  <si>
    <t>34 Financijski rashodi</t>
  </si>
  <si>
    <t>31 Rashodi za zaposlene</t>
  </si>
  <si>
    <t>0960 Dodatne usluge u obrazovanju</t>
  </si>
  <si>
    <t>37 Naknade građanima i kućanstvima</t>
  </si>
  <si>
    <t>38 Ostali rashodi</t>
  </si>
  <si>
    <t>Kapitalne pomoći proračunskim korisnicima</t>
  </si>
  <si>
    <t>Financijski rashodi</t>
  </si>
  <si>
    <t>Prihodi od imovine</t>
  </si>
  <si>
    <t>Sitni inventar i auto gume</t>
  </si>
  <si>
    <t>Zdravstvene i veterinarske usluge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</si>
  <si>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</si>
  <si>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</si>
  <si>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</si>
  <si>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</si>
  <si>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</si>
  <si>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</si>
  <si>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</si>
  <si>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Rashodi za materijal i energiju</t>
  </si>
  <si>
    <t>Rashodi za usluge</t>
  </si>
  <si>
    <t>Ostali financijsku rashodi</t>
  </si>
  <si>
    <t>Bankarske usluge i usluge platnog prometa</t>
  </si>
  <si>
    <t>Negativne tečajne razlike</t>
  </si>
  <si>
    <t>Zatezne kamate</t>
  </si>
  <si>
    <t>Ostali nespomenuti financijski rashodi</t>
  </si>
  <si>
    <t>Naknade građanima i kućanstvima</t>
  </si>
  <si>
    <t>Ostale naknade građanima i kućanstvima iz proračuna</t>
  </si>
  <si>
    <t>Tekuće donacije u naravi</t>
  </si>
  <si>
    <t>Ostali rashodi</t>
  </si>
  <si>
    <t>Prihodi od donacija</t>
  </si>
  <si>
    <t>Prihodi iz nadležnog proračuna</t>
  </si>
  <si>
    <t>IZVJEŠTAJ O PRIHODIMA I RASHODIMA PREMA IZVORIMA FINANCIRANJA</t>
  </si>
  <si>
    <t>42 Rashodi za nabavu proiz. dug. imovine</t>
  </si>
  <si>
    <t>Kapitalne doncijeod fizičkih osoba</t>
  </si>
  <si>
    <t>Prihodi od pruženih usluga</t>
  </si>
  <si>
    <t>Tekuće pomoći izdr.pr.temeljem prijenosa EU sred.</t>
  </si>
  <si>
    <t>Tekuće pomoći iz dr.pr. Temeljem prijenosa EU sr.</t>
  </si>
  <si>
    <t>Prijenosi između proračunskih korisnika</t>
  </si>
  <si>
    <t>Tekući prijenosi između proračunskih korisnika</t>
  </si>
  <si>
    <t>Naknade troškova osobama izvan radnog odnosa</t>
  </si>
  <si>
    <t>Osobe izvan radnog odnosa</t>
  </si>
  <si>
    <t>Naknade građanima i kućanstvima u novcu</t>
  </si>
  <si>
    <t>Tekuće donacije od trgovačkih društava</t>
  </si>
  <si>
    <t>Materijal i sirovine</t>
  </si>
  <si>
    <t>Usluge tekućeg i investicijskog održavanja</t>
  </si>
  <si>
    <t>Uređaji,strojevi i oprema za ostale namjene</t>
  </si>
  <si>
    <t>KOMERCIJALNO TRGOVAČKA ŠKOLA SPLIT</t>
  </si>
  <si>
    <t>18282KOMERCIJALNO TRGOVAČKA ŠKOLA SPLIT</t>
  </si>
  <si>
    <t>Rashodi za dodatna ulaganja na nef.imovini</t>
  </si>
  <si>
    <t>5=4/2*100</t>
  </si>
  <si>
    <t>6=4/3*100</t>
  </si>
  <si>
    <t>38-Tekuće donacije</t>
  </si>
  <si>
    <t>37-Naknade građanima i kućanstvima</t>
  </si>
  <si>
    <t>42-Rashodi za nabavu nefinancijske imovine</t>
  </si>
  <si>
    <t>45-Rashodi zadodatna ul.na nef.imovini</t>
  </si>
  <si>
    <t>INDEKS
4/2</t>
  </si>
  <si>
    <t>INDEKS
4/3</t>
  </si>
  <si>
    <t>UKUPNI PRIHODI</t>
  </si>
  <si>
    <t xml:space="preserve"> IZVOR 3.2.1 - VLASTITI PRIHODI PK</t>
  </si>
  <si>
    <t>Prihodi od financijske imovine</t>
  </si>
  <si>
    <t>Kamate na oročena sredstva i depozite</t>
  </si>
  <si>
    <t>Prihodi od prodaje proizvoda i robe te pruženih usluga</t>
  </si>
  <si>
    <t>IZVOR 4.4.1- PRIHODI ZA POSEBNE NAMJENE-DECENTRALIZACIJA</t>
  </si>
  <si>
    <t>Prihodi iz nadležnog proračuna za finan. redov. djelatnosti</t>
  </si>
  <si>
    <t>Prihodi iz nadležnog proračuna za finan. rashoda poslov.</t>
  </si>
  <si>
    <t>Prihodi iz nadležnog pror. za nabavu nefinan. imovine</t>
  </si>
  <si>
    <t>IZVOR 4.8.1 - PRIHODI ZA POSEBNE NAMJENE PK</t>
  </si>
  <si>
    <t>Prihodi od pristojbi po posebnim propisima i naknada</t>
  </si>
  <si>
    <t>Prihodi po posebnim propisima</t>
  </si>
  <si>
    <t>Ostali nespomenuti prihodi</t>
  </si>
  <si>
    <t>Pomoći iz inozem. i od subjekata unutar općeg proračuna</t>
  </si>
  <si>
    <t>Pomoći pror. korisnicima iz prorač. koji im nije nadležan</t>
  </si>
  <si>
    <t>Tekuće pomoći pror. koris. iz prorač. koji im nije nadležan</t>
  </si>
  <si>
    <t>Kapitalne pomoći pror. koris. iz pror. koji im nije nadležan</t>
  </si>
  <si>
    <t>Prijenos između proračunskih korisnika istog proračuna</t>
  </si>
  <si>
    <t>Tekući prijenosi izmedu pror. korisnika istog proračuna</t>
  </si>
  <si>
    <t>IZVOR 5.5.1 - POMOĆI EU ZA PK</t>
  </si>
  <si>
    <t>Pomoći iz inoz. i od subjekata unutar općeg proračuna</t>
  </si>
  <si>
    <t>Pomoći od međunarodnih organizacija</t>
  </si>
  <si>
    <t>Tekuće pomoći od institucija i tijela EU</t>
  </si>
  <si>
    <t>Pomoći temeljem prijenosa EU sredstava</t>
  </si>
  <si>
    <t>Tekuće pomoći temeljem prijenosa EU sredstava</t>
  </si>
  <si>
    <t xml:space="preserve"> IZVOR 6.2.1 - DONACIJE PK</t>
  </si>
  <si>
    <t>Donacije od pravnih i fizičkih osoba izvan općeg proračuna</t>
  </si>
  <si>
    <t>IZVOR 7.2.1 - PRIHODI OD PRODAJE NEFIN. IMOVINE</t>
  </si>
  <si>
    <t>Prihodi od prodaje nefinancijske imovine</t>
  </si>
  <si>
    <t>Prihodi od prodaje proizvedene dugotrajne imovine</t>
  </si>
  <si>
    <t>Prihodi od prodaje građevinskih objekata</t>
  </si>
  <si>
    <t>Stambeni objekti</t>
  </si>
  <si>
    <t>PROGRAM: SREDNJOŠKOLSKO OBRAZOVANJE</t>
  </si>
  <si>
    <t>AKTIVNOST: RASHODI DJELATNOSTI</t>
  </si>
  <si>
    <t>IZVOR 3.2.1 - VLASTITI PRIHODI</t>
  </si>
  <si>
    <t>Doprinosi na plaće</t>
  </si>
  <si>
    <t>Doprinosi za obvezno zdravstveno osiguranje</t>
  </si>
  <si>
    <t>Naknada troškova zaposlenima</t>
  </si>
  <si>
    <t>Uredski materijal i ostali materijalni rashodi</t>
  </si>
  <si>
    <t>Ostali financijski rashodi</t>
  </si>
  <si>
    <t>IZVOR 3.2.2 - VLASTITI PRIHODI - PRENESENA SREDSTVA</t>
  </si>
  <si>
    <t>IZVOR 4.4.1 - PRIHODI ZA POSEBNE NAMJENE - DECENTRALIZACIJA</t>
  </si>
  <si>
    <t>Naknada za prijevoz, za rad na terenu i odvojeni život</t>
  </si>
  <si>
    <t>Sitni inventar</t>
  </si>
  <si>
    <t>Službena, radna i zaštitna odjeća i obuća</t>
  </si>
  <si>
    <t>Zdravstvene usluge</t>
  </si>
  <si>
    <t>Naknade za rad povjerenstava i slično</t>
  </si>
  <si>
    <t>Članarine</t>
  </si>
  <si>
    <t xml:space="preserve">IZVOR 4.8.1 - PRIHODI ZA POSEBNE NAMJENE </t>
  </si>
  <si>
    <t>IZVOR 4.8.2 - PRIHODI ZA POSEBNE NAMJENE - PRENESENA SREDSTVA</t>
  </si>
  <si>
    <t xml:space="preserve">IZVOR 5.4.1 - POMOĆI PK </t>
  </si>
  <si>
    <t xml:space="preserve">IZVOR 5.4.2 - POMOĆI PK - PRENESENA SREDSTVA </t>
  </si>
  <si>
    <t>Grafičke i tiskarske usluge, usluge kopiranja i uvezivanja i sl.</t>
  </si>
  <si>
    <t>IZVOR 6.2.1 - DONACIJE PK</t>
  </si>
  <si>
    <t>AKTIVNOST: IZGRADNJA I UREĐENJE OBJEKATA, NABAVA I ODRŽAV. OPREME</t>
  </si>
  <si>
    <t>Postrojenja i oprema</t>
  </si>
  <si>
    <t>Oprema za održavanje i zaštitu</t>
  </si>
  <si>
    <t>Komunikacijska oprema</t>
  </si>
  <si>
    <t>IZVOR 4.4.1 - PRIHODI ZA POSEBNE NAMJENE -DECENTRALIZACIJA</t>
  </si>
  <si>
    <t>Uređaji, strojevi i oprema za posebne namjene</t>
  </si>
  <si>
    <t xml:space="preserve">Knjige </t>
  </si>
  <si>
    <t>IZVOR 7.2.1 - PRIHODI OD PRODAJE NEFINANCIJSKE IMOVINE PK</t>
  </si>
  <si>
    <t>IZVOR 7.2.2 - PRIHODI OD PRODAJE NEFIN. IMOVINE PK-PRENESENA SR.</t>
  </si>
  <si>
    <t>AKTIVNOST: NABAVA ŠKOLSKIH KNJIGA</t>
  </si>
  <si>
    <t>Naknade građanima i kućanstvima na temelju osig. i dr. naknade</t>
  </si>
  <si>
    <t>Naknade građanima i kućanstvima u naravi</t>
  </si>
  <si>
    <t>TEKUĆI PROJEKT: ERASMUS +</t>
  </si>
  <si>
    <t>IZVOR 5.5.1 - POMOCI EU ZA PK</t>
  </si>
  <si>
    <t>IZVOR 5.5.2 - POMOĆI EU ZA PK - PRENESENA SREDSTVA</t>
  </si>
  <si>
    <t>TEKUĆI PROJEKT: e-ŠKOLE</t>
  </si>
  <si>
    <t>IZVOR 1.1.1- OPĆI PRIHODI I PRIMICI</t>
  </si>
  <si>
    <t>AKTIVNOST: NATJECANJA, MANIFESTACIJE I OSTALO</t>
  </si>
  <si>
    <t>IZVOR 5.4.1- POMOĆI PK</t>
  </si>
  <si>
    <t>AKTIVNOST: OSOBNI POMOĆNICI I POMOĆNICI U NASTAVI</t>
  </si>
  <si>
    <t>Naknade za prijevoz, za rad na terenu i odvojeni život</t>
  </si>
  <si>
    <t>IZVOR 5.3.1 -POMOĆI EU</t>
  </si>
  <si>
    <t xml:space="preserve"> IZVOR 5.4.1 -  POMOĆI PK- CIMAJ+MZO+HIG.POTREBŠTINE</t>
  </si>
  <si>
    <t xml:space="preserve">IZVOR 1.1.1. </t>
  </si>
  <si>
    <t>OPĆI PRIHODI I PRIMICI</t>
  </si>
  <si>
    <t>Prihodi od nadležnog proračuna</t>
  </si>
  <si>
    <t>Prihodi iz nadležnog proračuna za fin.rashoda poslovanja</t>
  </si>
  <si>
    <t>IZVOR 5.3.1,</t>
  </si>
  <si>
    <t>POMOĆI EU</t>
  </si>
  <si>
    <t>Prijenosi između proračunskih korisnika istog proračuna</t>
  </si>
  <si>
    <t>Tekući prijenosi izmedu pror. korisnika istog proračuna-EU</t>
  </si>
  <si>
    <t>Seminari</t>
  </si>
  <si>
    <t>Elektronski mediji</t>
  </si>
  <si>
    <t>Opskrba vodom</t>
  </si>
  <si>
    <t>Usluge ažuriranja računalnih baza</t>
  </si>
  <si>
    <t>Upravne i administrativne pristojbe</t>
  </si>
  <si>
    <t>Naknade ostalih troškova</t>
  </si>
  <si>
    <t>Naknde troškova sl.puta</t>
  </si>
  <si>
    <t>Rasodi poslovanja</t>
  </si>
  <si>
    <t>Usluge investicijskog održavanja</t>
  </si>
  <si>
    <t>AKTIVNOST: ŠKOLSKA SHEMA</t>
  </si>
  <si>
    <t>Namirnce</t>
  </si>
  <si>
    <t>IZVOR 5.1.1 POMOĆI</t>
  </si>
  <si>
    <t>IZVOR 5.1.2.</t>
  </si>
  <si>
    <t>POMOĆI-PRENESENA SREDSTVA</t>
  </si>
  <si>
    <t>IZVOR 5.3.1</t>
  </si>
  <si>
    <t>IZVOR 5.4.1 - TEKUĆI PROJEKT CIMAJ</t>
  </si>
  <si>
    <t>IZVOR 5.4.2 TEKUĆI PROJEKT CIMAJ- PRENESENA SREDSTVA</t>
  </si>
  <si>
    <t>Ostale zdrastvene usluge</t>
  </si>
  <si>
    <t>Doprinos za obvezno zdrastveno osiguranje</t>
  </si>
  <si>
    <t>Naknada za prijevoz na posao</t>
  </si>
  <si>
    <t>PROGRAM:</t>
  </si>
  <si>
    <t>RAZVOJ ODGOJNO OBRAZOVNOG SUSTAVA</t>
  </si>
  <si>
    <t>Kapitalne doncijeod trgovačkih društava</t>
  </si>
  <si>
    <t>IZVOR 4.4.1- PRIHODI ZA POSEBNE NAMJENE -DECENTRALIZACIJA</t>
  </si>
  <si>
    <t>IZVOR 1.1.2- OPĆI PRIHODI I PRIMICI-PRENESENA SREDSTVA</t>
  </si>
  <si>
    <t>IZVOR 5.1.1</t>
  </si>
  <si>
    <t>POMOĆI</t>
  </si>
  <si>
    <t>IZVOR5.3.2.</t>
  </si>
  <si>
    <t>POMOĆI EU-PRENESENA SREDSTVA</t>
  </si>
  <si>
    <t>Tuzemne članarine</t>
  </si>
  <si>
    <t>5=4/2</t>
  </si>
  <si>
    <t>5=4/3</t>
  </si>
  <si>
    <t xml:space="preserve">OSTVARENJE/IZVRŠENJE 
1.-6/2024. </t>
  </si>
  <si>
    <t>Uslge investicijskog održavanja</t>
  </si>
  <si>
    <t>INDEKS 4/2</t>
  </si>
  <si>
    <t xml:space="preserve"> INDEKS 4/3</t>
  </si>
  <si>
    <t>GODIŠNJI IZVJEŠTAJ O IZVRŠENJU FINANCIJSKOG PLANA  ZA 2025. GOD.</t>
  </si>
  <si>
    <t xml:space="preserve">OSTVARENJE/IZVRŠENJE 
1.-6./2024. </t>
  </si>
  <si>
    <t>IZVORNI PLAN ILI REBALANS 2025.*</t>
  </si>
  <si>
    <t xml:space="preserve">OSTVARENJE/IZVRŠENJE 
1.-6/2025. </t>
  </si>
  <si>
    <t xml:space="preserve">OSTVARENJE/IZVRŠENJE
1.-6/2024. </t>
  </si>
  <si>
    <t>OSTVARENJE/IZVRŠENJE 1.-6/2024</t>
  </si>
  <si>
    <t xml:space="preserve">OSTVARENJE/IZVRŠENJE  1-6/2025
</t>
  </si>
  <si>
    <t>OSTVARENJE/IZVRŠENJE 
1.-6/2025</t>
  </si>
  <si>
    <t xml:space="preserve"> IZVRŠENJE 
1.-6./2024. </t>
  </si>
  <si>
    <t xml:space="preserve">IZVRŠENJE 
1.-6./2025. </t>
  </si>
  <si>
    <t>IZVRŠENJE
1.-6./2024.</t>
  </si>
  <si>
    <t>IZVORNI PLAN/ REBALANS
2025.</t>
  </si>
  <si>
    <t>IZVRŠENJE
1.-6/.2025.</t>
  </si>
  <si>
    <t>IZVRŠENJE 1.-6./2025</t>
  </si>
  <si>
    <t xml:space="preserve">IZVOR 5.1.1 </t>
  </si>
  <si>
    <t>Tekući prijenosi između pror.korisnika istog proračuna</t>
  </si>
  <si>
    <t>Tekući prijenosi između pror.korisnika istog proračuna-EU</t>
  </si>
  <si>
    <t>Ostale naknade troškova zaposlenima</t>
  </si>
  <si>
    <t>Usluge odvjetnika i pravnog savjetnika</t>
  </si>
  <si>
    <t>TEKUĆI PROJEKT: OPSKRBA ŠK.USTANOVA HIGIJENSKIM POTREPŠTINAMA ZA UČ.</t>
  </si>
  <si>
    <t>TEKUĆI PROJEKT: UČIMO ZAJEDNO VII</t>
  </si>
  <si>
    <t>AKTIVNOST ENERGETSKA OBNOVA OBJEKATA U ŠKOLSTVU</t>
  </si>
  <si>
    <t xml:space="preserve">IZVOR4.4.1. </t>
  </si>
  <si>
    <t>PRIHODI ZA POSEBNE NAMJENE-DECENTRALIZACIJA</t>
  </si>
  <si>
    <t>IZVOR 5.1.2</t>
  </si>
  <si>
    <t>Plaće za redovni rad</t>
  </si>
  <si>
    <t>Plaće(Bruto)</t>
  </si>
  <si>
    <t>Doprinos na plaće</t>
  </si>
  <si>
    <t>IZVOR 6.2.2.DONACIJE PK-PRENESENA SREDSTVA</t>
  </si>
  <si>
    <t>IZVOR 6.2.2. POMOĆI PK-PRENESENA SREDSTVA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</si>
</sst>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6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0" fillId="2" borderId="0" xfId="0" applyFill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0" fillId="0" borderId="3" xfId="0" applyNumberFormat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3" fillId="0" borderId="3" xfId="0" applyNumberFormat="1" applyFont="1" applyBorder="1" applyAlignment="1">
      <alignment horizontal="right"/>
    </xf>
    <xf numFmtId="0" fontId="6" fillId="2" borderId="0" xfId="0" applyFont="1" applyFill="1" applyAlignment="1">
      <alignment horizontal="left" vertical="center" wrapText="1"/>
    </xf>
    <xf numFmtId="3" fontId="6" fillId="2" borderId="0" xfId="0" applyNumberFormat="1" applyFont="1" applyFill="1" applyAlignment="1">
      <alignment horizontal="right"/>
    </xf>
    <xf numFmtId="0" fontId="9" fillId="5" borderId="3" xfId="0" quotePrefix="1" applyFont="1" applyFill="1" applyBorder="1" applyAlignment="1">
      <alignment horizontal="left" vertical="center"/>
    </xf>
    <xf numFmtId="0" fontId="11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3" xfId="0" quotePrefix="1" applyFont="1" applyFill="1" applyBorder="1" applyAlignment="1">
      <alignment horizontal="left" vertical="center"/>
    </xf>
    <xf numFmtId="0" fontId="10" fillId="6" borderId="3" xfId="0" quotePrefix="1" applyFont="1" applyFill="1" applyBorder="1" applyAlignment="1">
      <alignment horizontal="left" vertical="center"/>
    </xf>
    <xf numFmtId="0" fontId="11" fillId="6" borderId="3" xfId="0" quotePrefix="1" applyFont="1" applyFill="1" applyBorder="1" applyAlignment="1">
      <alignment horizontal="left" vertical="center"/>
    </xf>
    <xf numFmtId="0" fontId="9" fillId="6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 wrapText="1"/>
    </xf>
    <xf numFmtId="0" fontId="11" fillId="7" borderId="3" xfId="0" applyFont="1" applyFill="1" applyBorder="1" applyAlignment="1">
      <alignment horizontal="left" vertical="center" wrapText="1"/>
    </xf>
    <xf numFmtId="4" fontId="1" fillId="7" borderId="3" xfId="0" applyNumberFormat="1" applyFont="1" applyFill="1" applyBorder="1"/>
    <xf numFmtId="4" fontId="1" fillId="4" borderId="3" xfId="0" applyNumberFormat="1" applyFont="1" applyFill="1" applyBorder="1"/>
    <xf numFmtId="4" fontId="3" fillId="7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6" borderId="3" xfId="0" applyNumberFormat="1" applyFont="1" applyFill="1" applyBorder="1" applyAlignment="1">
      <alignment horizontal="right"/>
    </xf>
    <xf numFmtId="4" fontId="0" fillId="6" borderId="3" xfId="0" applyNumberFormat="1" applyFill="1" applyBorder="1"/>
    <xf numFmtId="4" fontId="9" fillId="5" borderId="3" xfId="0" applyNumberFormat="1" applyFont="1" applyFill="1" applyBorder="1" applyAlignment="1">
      <alignment horizontal="right"/>
    </xf>
    <xf numFmtId="4" fontId="19" fillId="5" borderId="3" xfId="0" applyNumberFormat="1" applyFont="1" applyFill="1" applyBorder="1"/>
    <xf numFmtId="4" fontId="3" fillId="5" borderId="3" xfId="0" applyNumberFormat="1" applyFont="1" applyFill="1" applyBorder="1" applyAlignment="1">
      <alignment horizontal="right"/>
    </xf>
    <xf numFmtId="4" fontId="0" fillId="5" borderId="3" xfId="0" applyNumberFormat="1" applyFill="1" applyBorder="1"/>
    <xf numFmtId="4" fontId="3" fillId="6" borderId="3" xfId="0" applyNumberFormat="1" applyFont="1" applyFill="1" applyBorder="1" applyAlignment="1">
      <alignment horizontal="right" wrapText="1"/>
    </xf>
    <xf numFmtId="4" fontId="3" fillId="5" borderId="3" xfId="0" applyNumberFormat="1" applyFont="1" applyFill="1" applyBorder="1" applyAlignment="1">
      <alignment horizontal="right" wrapText="1"/>
    </xf>
    <xf numFmtId="4" fontId="1" fillId="6" borderId="3" xfId="0" applyNumberFormat="1" applyFont="1" applyFill="1" applyBorder="1"/>
    <xf numFmtId="0" fontId="9" fillId="5" borderId="3" xfId="0" quotePrefix="1" applyFont="1" applyFill="1" applyBorder="1" applyAlignment="1">
      <alignment horizontal="left" vertical="center" wrapText="1"/>
    </xf>
    <xf numFmtId="4" fontId="0" fillId="2" borderId="3" xfId="0" applyNumberFormat="1" applyFill="1" applyBorder="1"/>
    <xf numFmtId="4" fontId="1" fillId="5" borderId="3" xfId="0" applyNumberFormat="1" applyFont="1" applyFill="1" applyBorder="1"/>
    <xf numFmtId="4" fontId="6" fillId="6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0" fontId="19" fillId="2" borderId="0" xfId="0" applyFont="1" applyFill="1"/>
    <xf numFmtId="0" fontId="11" fillId="3" borderId="3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2" fontId="0" fillId="0" borderId="3" xfId="0" applyNumberFormat="1" applyBorder="1" applyAlignment="1">
      <alignment horizontal="center"/>
    </xf>
    <xf numFmtId="2" fontId="1" fillId="7" borderId="3" xfId="0" applyNumberFormat="1" applyFont="1" applyFill="1" applyBorder="1" applyAlignment="1">
      <alignment horizontal="center"/>
    </xf>
    <xf numFmtId="4" fontId="20" fillId="7" borderId="3" xfId="0" applyNumberFormat="1" applyFont="1" applyFill="1" applyBorder="1" applyAlignment="1">
      <alignment horizontal="right"/>
    </xf>
    <xf numFmtId="4" fontId="1" fillId="3" borderId="3" xfId="0" applyNumberFormat="1" applyFont="1" applyFill="1" applyBorder="1"/>
    <xf numFmtId="2" fontId="1" fillId="3" borderId="3" xfId="0" applyNumberFormat="1" applyFont="1" applyFill="1" applyBorder="1" applyAlignment="1">
      <alignment horizontal="center"/>
    </xf>
    <xf numFmtId="4" fontId="20" fillId="3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9" fillId="8" borderId="3" xfId="0" quotePrefix="1" applyFont="1" applyFill="1" applyBorder="1" applyAlignment="1">
      <alignment horizontal="left" vertical="center"/>
    </xf>
    <xf numFmtId="0" fontId="11" fillId="8" borderId="3" xfId="0" quotePrefix="1" applyFont="1" applyFill="1" applyBorder="1" applyAlignment="1">
      <alignment horizontal="left" vertical="center"/>
    </xf>
    <xf numFmtId="0" fontId="10" fillId="8" borderId="3" xfId="0" quotePrefix="1" applyFont="1" applyFill="1" applyBorder="1" applyAlignment="1">
      <alignment horizontal="left" vertical="center"/>
    </xf>
    <xf numFmtId="4" fontId="3" fillId="8" borderId="3" xfId="0" applyNumberFormat="1" applyFont="1" applyFill="1" applyBorder="1" applyAlignment="1">
      <alignment horizontal="right"/>
    </xf>
    <xf numFmtId="4" fontId="0" fillId="8" borderId="3" xfId="0" applyNumberFormat="1" applyFill="1" applyBorder="1"/>
    <xf numFmtId="0" fontId="0" fillId="0" borderId="0" xfId="0" applyAlignment="1">
      <alignment vertical="center"/>
    </xf>
    <xf numFmtId="0" fontId="21" fillId="7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center"/>
    </xf>
    <xf numFmtId="0" fontId="21" fillId="4" borderId="3" xfId="0" applyFont="1" applyFill="1" applyBorder="1" applyAlignment="1">
      <alignment horizontal="center" vertical="center"/>
    </xf>
    <xf numFmtId="4" fontId="21" fillId="4" borderId="2" xfId="0" applyNumberFormat="1" applyFont="1" applyFill="1" applyBorder="1" applyAlignment="1">
      <alignment vertical="center"/>
    </xf>
    <xf numFmtId="4" fontId="22" fillId="7" borderId="3" xfId="0" applyNumberFormat="1" applyFont="1" applyFill="1" applyBorder="1"/>
    <xf numFmtId="0" fontId="22" fillId="0" borderId="3" xfId="0" applyFont="1" applyBorder="1"/>
    <xf numFmtId="4" fontId="22" fillId="0" borderId="3" xfId="0" applyNumberFormat="1" applyFont="1" applyBorder="1"/>
    <xf numFmtId="0" fontId="22" fillId="2" borderId="3" xfId="0" applyFont="1" applyFill="1" applyBorder="1" applyAlignment="1">
      <alignment horizontal="right" vertical="center"/>
    </xf>
    <xf numFmtId="0" fontId="22" fillId="2" borderId="3" xfId="0" applyFont="1" applyFill="1" applyBorder="1" applyAlignment="1">
      <alignment horizontal="left" vertical="center"/>
    </xf>
    <xf numFmtId="4" fontId="22" fillId="2" borderId="3" xfId="0" applyNumberFormat="1" applyFont="1" applyFill="1" applyBorder="1"/>
    <xf numFmtId="4" fontId="23" fillId="2" borderId="3" xfId="0" applyNumberFormat="1" applyFont="1" applyFill="1" applyBorder="1"/>
    <xf numFmtId="2" fontId="22" fillId="2" borderId="0" xfId="0" applyNumberFormat="1" applyFont="1" applyFill="1"/>
    <xf numFmtId="0" fontId="22" fillId="0" borderId="0" xfId="0" applyFont="1"/>
    <xf numFmtId="4" fontId="22" fillId="0" borderId="0" xfId="0" applyNumberFormat="1" applyFont="1"/>
    <xf numFmtId="0" fontId="21" fillId="7" borderId="3" xfId="0" applyFont="1" applyFill="1" applyBorder="1" applyAlignment="1">
      <alignment horizontal="center"/>
    </xf>
    <xf numFmtId="4" fontId="21" fillId="7" borderId="3" xfId="0" applyNumberFormat="1" applyFont="1" applyFill="1" applyBorder="1" applyAlignment="1">
      <alignment vertical="center"/>
    </xf>
    <xf numFmtId="4" fontId="22" fillId="4" borderId="3" xfId="0" applyNumberFormat="1" applyFont="1" applyFill="1" applyBorder="1"/>
    <xf numFmtId="0" fontId="22" fillId="9" borderId="3" xfId="0" applyFont="1" applyFill="1" applyBorder="1"/>
    <xf numFmtId="4" fontId="22" fillId="9" borderId="3" xfId="0" applyNumberFormat="1" applyFont="1" applyFill="1" applyBorder="1"/>
    <xf numFmtId="0" fontId="22" fillId="2" borderId="3" xfId="0" applyFont="1" applyFill="1" applyBorder="1"/>
    <xf numFmtId="0" fontId="22" fillId="0" borderId="1" xfId="0" applyFont="1" applyBorder="1"/>
    <xf numFmtId="0" fontId="22" fillId="0" borderId="4" xfId="0" applyFont="1" applyBorder="1"/>
    <xf numFmtId="0" fontId="22" fillId="10" borderId="3" xfId="0" applyFont="1" applyFill="1" applyBorder="1"/>
    <xf numFmtId="4" fontId="22" fillId="10" borderId="3" xfId="0" applyNumberFormat="1" applyFont="1" applyFill="1" applyBorder="1"/>
    <xf numFmtId="0" fontId="25" fillId="0" borderId="3" xfId="0" applyFont="1" applyBorder="1"/>
    <xf numFmtId="0" fontId="25" fillId="2" borderId="3" xfId="0" applyFont="1" applyFill="1" applyBorder="1" applyAlignment="1">
      <alignment horizontal="right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left" vertical="center"/>
    </xf>
    <xf numFmtId="0" fontId="20" fillId="7" borderId="3" xfId="0" applyFont="1" applyFill="1" applyBorder="1" applyAlignment="1">
      <alignment horizontal="right" vertical="center"/>
    </xf>
    <xf numFmtId="0" fontId="20" fillId="7" borderId="3" xfId="0" applyFont="1" applyFill="1" applyBorder="1"/>
    <xf numFmtId="0" fontId="22" fillId="11" borderId="3" xfId="0" applyFont="1" applyFill="1" applyBorder="1"/>
    <xf numFmtId="4" fontId="22" fillId="11" borderId="3" xfId="0" applyNumberFormat="1" applyFont="1" applyFill="1" applyBorder="1"/>
    <xf numFmtId="0" fontId="22" fillId="7" borderId="4" xfId="0" applyFont="1" applyFill="1" applyBorder="1"/>
    <xf numFmtId="0" fontId="20" fillId="7" borderId="1" xfId="0" applyFont="1" applyFill="1" applyBorder="1"/>
    <xf numFmtId="0" fontId="20" fillId="7" borderId="4" xfId="0" applyFont="1" applyFill="1" applyBorder="1"/>
    <xf numFmtId="0" fontId="20" fillId="4" borderId="3" xfId="0" applyFont="1" applyFill="1" applyBorder="1"/>
    <xf numFmtId="0" fontId="21" fillId="7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2" fontId="15" fillId="3" borderId="3" xfId="0" applyNumberFormat="1" applyFont="1" applyFill="1" applyBorder="1" applyAlignment="1">
      <alignment horizontal="center" vertical="center" wrapText="1"/>
    </xf>
    <xf numFmtId="4" fontId="22" fillId="7" borderId="1" xfId="0" applyNumberFormat="1" applyFont="1" applyFill="1" applyBorder="1"/>
    <xf numFmtId="4" fontId="22" fillId="0" borderId="1" xfId="0" applyNumberFormat="1" applyFont="1" applyBorder="1"/>
    <xf numFmtId="4" fontId="22" fillId="2" borderId="1" xfId="0" applyNumberFormat="1" applyFont="1" applyFill="1" applyBorder="1"/>
    <xf numFmtId="0" fontId="21" fillId="4" borderId="3" xfId="0" applyFont="1" applyFill="1" applyBorder="1" applyAlignment="1">
      <alignment vertical="center"/>
    </xf>
    <xf numFmtId="2" fontId="21" fillId="4" borderId="3" xfId="0" applyNumberFormat="1" applyFont="1" applyFill="1" applyBorder="1" applyAlignment="1">
      <alignment vertical="center"/>
    </xf>
    <xf numFmtId="0" fontId="21" fillId="2" borderId="3" xfId="0" applyFont="1" applyFill="1" applyBorder="1" applyAlignment="1">
      <alignment vertical="center"/>
    </xf>
    <xf numFmtId="2" fontId="21" fillId="2" borderId="3" xfId="0" applyNumberFormat="1" applyFont="1" applyFill="1" applyBorder="1" applyAlignment="1">
      <alignment vertical="center"/>
    </xf>
    <xf numFmtId="4" fontId="23" fillId="2" borderId="1" xfId="0" applyNumberFormat="1" applyFont="1" applyFill="1" applyBorder="1"/>
    <xf numFmtId="4" fontId="21" fillId="7" borderId="1" xfId="0" applyNumberFormat="1" applyFont="1" applyFill="1" applyBorder="1" applyAlignment="1">
      <alignment vertical="center"/>
    </xf>
    <xf numFmtId="4" fontId="22" fillId="4" borderId="1" xfId="0" applyNumberFormat="1" applyFont="1" applyFill="1" applyBorder="1"/>
    <xf numFmtId="4" fontId="22" fillId="9" borderId="1" xfId="0" applyNumberFormat="1" applyFont="1" applyFill="1" applyBorder="1"/>
    <xf numFmtId="4" fontId="22" fillId="11" borderId="1" xfId="0" applyNumberFormat="1" applyFont="1" applyFill="1" applyBorder="1"/>
    <xf numFmtId="4" fontId="22" fillId="10" borderId="1" xfId="0" applyNumberFormat="1" applyFont="1" applyFill="1" applyBorder="1"/>
    <xf numFmtId="0" fontId="21" fillId="9" borderId="3" xfId="0" applyFont="1" applyFill="1" applyBorder="1" applyAlignment="1">
      <alignment vertical="center"/>
    </xf>
    <xf numFmtId="2" fontId="21" fillId="9" borderId="3" xfId="0" applyNumberFormat="1" applyFont="1" applyFill="1" applyBorder="1" applyAlignment="1">
      <alignment vertical="center"/>
    </xf>
    <xf numFmtId="0" fontId="21" fillId="11" borderId="3" xfId="0" applyFont="1" applyFill="1" applyBorder="1" applyAlignment="1">
      <alignment vertical="center"/>
    </xf>
    <xf numFmtId="2" fontId="21" fillId="11" borderId="3" xfId="0" applyNumberFormat="1" applyFont="1" applyFill="1" applyBorder="1" applyAlignment="1">
      <alignment vertical="center"/>
    </xf>
    <xf numFmtId="0" fontId="21" fillId="7" borderId="3" xfId="0" applyFont="1" applyFill="1" applyBorder="1" applyAlignment="1">
      <alignment vertical="center"/>
    </xf>
    <xf numFmtId="2" fontId="21" fillId="7" borderId="3" xfId="0" applyNumberFormat="1" applyFont="1" applyFill="1" applyBorder="1" applyAlignment="1">
      <alignment vertical="center"/>
    </xf>
    <xf numFmtId="0" fontId="22" fillId="9" borderId="1" xfId="0" applyFont="1" applyFill="1" applyBorder="1"/>
    <xf numFmtId="0" fontId="22" fillId="9" borderId="4" xfId="0" applyFont="1" applyFill="1" applyBorder="1"/>
    <xf numFmtId="0" fontId="25" fillId="9" borderId="3" xfId="0" applyFont="1" applyFill="1" applyBorder="1"/>
    <xf numFmtId="2" fontId="15" fillId="4" borderId="3" xfId="0" applyNumberFormat="1" applyFont="1" applyFill="1" applyBorder="1" applyAlignment="1">
      <alignment horizontal="center" vertical="center" wrapText="1"/>
    </xf>
    <xf numFmtId="2" fontId="15" fillId="12" borderId="3" xfId="0" applyNumberFormat="1" applyFont="1" applyFill="1" applyBorder="1" applyAlignment="1">
      <alignment horizontal="center" vertical="center" wrapText="1"/>
    </xf>
    <xf numFmtId="2" fontId="15" fillId="8" borderId="3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2" fontId="15" fillId="7" borderId="3" xfId="0" applyNumberFormat="1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right" vertical="center"/>
    </xf>
    <xf numFmtId="0" fontId="21" fillId="7" borderId="3" xfId="0" applyFont="1" applyFill="1" applyBorder="1"/>
    <xf numFmtId="0" fontId="22" fillId="4" borderId="3" xfId="0" applyFont="1" applyFill="1" applyBorder="1"/>
    <xf numFmtId="0" fontId="20" fillId="9" borderId="3" xfId="0" applyFont="1" applyFill="1" applyBorder="1"/>
    <xf numFmtId="0" fontId="25" fillId="2" borderId="3" xfId="0" applyFont="1" applyFill="1" applyBorder="1"/>
    <xf numFmtId="0" fontId="20" fillId="4" borderId="1" xfId="0" applyFont="1" applyFill="1" applyBorder="1"/>
    <xf numFmtId="0" fontId="22" fillId="4" borderId="4" xfId="0" applyFont="1" applyFill="1" applyBorder="1"/>
    <xf numFmtId="0" fontId="0" fillId="4" borderId="0" xfId="0" applyFill="1"/>
    <xf numFmtId="0" fontId="18" fillId="0" borderId="5" xfId="0" applyFont="1" applyBorder="1" applyAlignment="1">
      <alignment horizontal="left" wrapText="1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6" fillId="3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11" fillId="3" borderId="3" xfId="0" quotePrefix="1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center" wrapText="1"/>
    </xf>
    <xf numFmtId="0" fontId="11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3" xfId="0" quotePrefix="1" applyFont="1" applyBorder="1" applyAlignment="1">
      <alignment horizontal="left" vertical="center"/>
    </xf>
    <xf numFmtId="0" fontId="11" fillId="0" borderId="3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 vertical="center"/>
    </xf>
    <xf numFmtId="0" fontId="21" fillId="7" borderId="2" xfId="0" applyFont="1" applyFill="1" applyBorder="1" applyAlignment="1">
      <alignment horizontal="left" vertical="center"/>
    </xf>
    <xf numFmtId="0" fontId="21" fillId="7" borderId="4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21" fillId="4" borderId="3" xfId="0" applyFont="1" applyFill="1" applyBorder="1" applyAlignment="1">
      <alignment horizontal="left" vertical="center"/>
    </xf>
    <xf numFmtId="0" fontId="24" fillId="7" borderId="1" xfId="0" applyFont="1" applyFill="1" applyBorder="1" applyAlignment="1">
      <alignment horizontal="left" vertical="center"/>
    </xf>
    <xf numFmtId="0" fontId="24" fillId="7" borderId="4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1" fillId="7" borderId="1" xfId="0" applyFont="1" applyFill="1" applyBorder="1" applyAlignment="1">
      <alignment horizontal="left"/>
    </xf>
    <xf numFmtId="0" fontId="21" fillId="7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0"/>
  <sheetViews>
    <sheetView topLeftCell="B4" zoomScale="110" zoomScaleNormal="110" workbookViewId="0">
      <selection activeCell="J27" sqref="J27"/>
    </sheetView>
  </sheetViews>
  <sheetFormatPr defaultRowHeight="15" x14ac:dyDescent="0.25"/>
  <cols>
    <col min="6" max="8" width="25.28515625" customWidth="1"/>
    <col min="9" max="9" width="25.28515625" hidden="1" customWidth="1"/>
    <col min="10" max="10" width="25.28515625" customWidth="1"/>
    <col min="11" max="11" width="9.140625" customWidth="1"/>
  </cols>
  <sheetData>
    <row r="1" spans="2:12" x14ac:dyDescent="0.25">
      <c r="B1" s="89" t="s">
        <v>118</v>
      </c>
    </row>
    <row r="2" spans="2:12" ht="42" customHeight="1" x14ac:dyDescent="0.25">
      <c r="B2" s="177" t="s">
        <v>249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2:12" ht="18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2" ht="18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2:12" ht="15.75" x14ac:dyDescent="0.25">
      <c r="B5" s="177" t="s">
        <v>8</v>
      </c>
      <c r="C5" s="177"/>
      <c r="D5" s="177"/>
      <c r="E5" s="177"/>
      <c r="F5" s="177"/>
      <c r="G5" s="177"/>
      <c r="H5" s="177"/>
      <c r="I5" s="177"/>
      <c r="J5" s="183"/>
      <c r="K5" s="183"/>
    </row>
    <row r="6" spans="2:12" ht="36" customHeight="1" x14ac:dyDescent="0.25">
      <c r="B6" s="184"/>
      <c r="C6" s="184"/>
      <c r="D6" s="184"/>
      <c r="E6" s="2"/>
      <c r="F6" s="2"/>
      <c r="G6" s="2"/>
      <c r="H6" s="2"/>
      <c r="I6" s="2"/>
      <c r="J6" s="3"/>
      <c r="K6" s="3"/>
    </row>
    <row r="7" spans="2:12" ht="18" customHeight="1" x14ac:dyDescent="0.25">
      <c r="B7" s="177" t="s">
        <v>32</v>
      </c>
      <c r="C7" s="185"/>
      <c r="D7" s="185"/>
      <c r="E7" s="185"/>
      <c r="F7" s="185"/>
      <c r="G7" s="185"/>
      <c r="H7" s="185"/>
      <c r="I7" s="185"/>
      <c r="J7" s="185"/>
      <c r="K7" s="185"/>
    </row>
    <row r="8" spans="2:12" ht="18" customHeight="1" x14ac:dyDescent="0.25">
      <c r="B8" s="27"/>
      <c r="C8" s="28"/>
      <c r="D8" s="28"/>
      <c r="E8" s="28"/>
      <c r="F8" s="28"/>
      <c r="G8" s="28"/>
      <c r="H8" s="28"/>
      <c r="I8" s="28"/>
      <c r="J8" s="28"/>
      <c r="K8" s="28"/>
    </row>
    <row r="9" spans="2:12" x14ac:dyDescent="0.25">
      <c r="B9" s="164" t="s">
        <v>39</v>
      </c>
      <c r="C9" s="164"/>
      <c r="D9" s="164"/>
      <c r="E9" s="164"/>
      <c r="F9" s="164"/>
      <c r="G9" s="4"/>
      <c r="H9" s="4"/>
      <c r="I9" s="4"/>
      <c r="J9" s="4"/>
      <c r="K9" s="17"/>
    </row>
    <row r="10" spans="2:12" ht="25.5" x14ac:dyDescent="0.25">
      <c r="B10" s="178" t="s">
        <v>6</v>
      </c>
      <c r="C10" s="178"/>
      <c r="D10" s="178"/>
      <c r="E10" s="178"/>
      <c r="F10" s="178"/>
      <c r="G10" s="19" t="s">
        <v>250</v>
      </c>
      <c r="H10" s="1" t="s">
        <v>251</v>
      </c>
      <c r="I10" s="1" t="s">
        <v>22</v>
      </c>
      <c r="J10" s="19" t="s">
        <v>252</v>
      </c>
      <c r="K10" s="1" t="s">
        <v>10</v>
      </c>
      <c r="L10" s="1" t="s">
        <v>23</v>
      </c>
    </row>
    <row r="11" spans="2:12" s="22" customFormat="1" ht="11.25" x14ac:dyDescent="0.2">
      <c r="B11" s="179">
        <v>1</v>
      </c>
      <c r="C11" s="179"/>
      <c r="D11" s="179"/>
      <c r="E11" s="179"/>
      <c r="F11" s="179"/>
      <c r="G11" s="21">
        <v>2</v>
      </c>
      <c r="H11" s="20">
        <v>3</v>
      </c>
      <c r="I11" s="20">
        <v>4</v>
      </c>
      <c r="J11" s="20">
        <v>4</v>
      </c>
      <c r="K11" s="20" t="s">
        <v>120</v>
      </c>
      <c r="L11" s="20" t="s">
        <v>121</v>
      </c>
    </row>
    <row r="12" spans="2:12" x14ac:dyDescent="0.25">
      <c r="B12" s="180" t="s">
        <v>0</v>
      </c>
      <c r="C12" s="176"/>
      <c r="D12" s="176"/>
      <c r="E12" s="176"/>
      <c r="F12" s="181"/>
      <c r="G12" s="35">
        <v>754276.57</v>
      </c>
      <c r="H12" s="35">
        <v>1871743.02</v>
      </c>
      <c r="I12" s="35"/>
      <c r="J12" s="35">
        <v>914102.52</v>
      </c>
      <c r="K12" s="35">
        <f>IFERROR(J12/G12*100,"")</f>
        <v>121.18930328168619</v>
      </c>
      <c r="L12" s="35">
        <f>IFERROR(J12/H12*100,"")</f>
        <v>48.836966946456144</v>
      </c>
    </row>
    <row r="13" spans="2:12" x14ac:dyDescent="0.25">
      <c r="B13" s="173" t="s">
        <v>25</v>
      </c>
      <c r="C13" s="174"/>
      <c r="D13" s="174"/>
      <c r="E13" s="174"/>
      <c r="F13" s="182"/>
      <c r="G13" s="38">
        <v>754276.57</v>
      </c>
      <c r="H13" s="38">
        <v>1871743.02</v>
      </c>
      <c r="I13" s="36"/>
      <c r="J13" s="38">
        <v>914102.52</v>
      </c>
      <c r="K13" s="32">
        <f t="shared" ref="K13:K17" si="0">IFERROR(J13/G13*100,"")</f>
        <v>121.18930328168619</v>
      </c>
      <c r="L13" s="32">
        <f t="shared" ref="L13:L17" si="1">IFERROR(J13/H13*100,"")</f>
        <v>48.836966946456144</v>
      </c>
    </row>
    <row r="14" spans="2:12" x14ac:dyDescent="0.25">
      <c r="B14" s="186" t="s">
        <v>26</v>
      </c>
      <c r="C14" s="182"/>
      <c r="D14" s="182"/>
      <c r="E14" s="182"/>
      <c r="F14" s="182"/>
      <c r="G14" s="38">
        <v>0</v>
      </c>
      <c r="H14" s="38">
        <v>0</v>
      </c>
      <c r="I14" s="36"/>
      <c r="J14" s="38">
        <v>0</v>
      </c>
      <c r="K14" s="83" t="str">
        <f t="shared" si="0"/>
        <v/>
      </c>
      <c r="L14" s="83" t="str">
        <f t="shared" si="1"/>
        <v/>
      </c>
    </row>
    <row r="15" spans="2:12" x14ac:dyDescent="0.25">
      <c r="B15" s="165" t="s">
        <v>1</v>
      </c>
      <c r="C15" s="166"/>
      <c r="D15" s="166"/>
      <c r="E15" s="166"/>
      <c r="F15" s="167"/>
      <c r="G15" s="35">
        <v>751283.77</v>
      </c>
      <c r="H15" s="35">
        <v>1948657.05</v>
      </c>
      <c r="I15" s="35"/>
      <c r="J15" s="35">
        <v>970873.72</v>
      </c>
      <c r="K15" s="35">
        <f t="shared" si="0"/>
        <v>129.22862954965737</v>
      </c>
      <c r="L15" s="35">
        <f t="shared" si="1"/>
        <v>49.822708413468646</v>
      </c>
    </row>
    <row r="16" spans="2:12" x14ac:dyDescent="0.25">
      <c r="B16" s="187" t="s">
        <v>27</v>
      </c>
      <c r="C16" s="174"/>
      <c r="D16" s="174"/>
      <c r="E16" s="174"/>
      <c r="F16" s="174"/>
      <c r="G16" s="38">
        <v>750632.11</v>
      </c>
      <c r="H16" s="38"/>
      <c r="I16" s="36"/>
      <c r="J16" s="38">
        <v>959411.72</v>
      </c>
      <c r="K16" s="32">
        <f t="shared" si="0"/>
        <v>127.81383945858644</v>
      </c>
      <c r="L16" s="32" t="str">
        <f t="shared" si="1"/>
        <v/>
      </c>
    </row>
    <row r="17" spans="2:23" x14ac:dyDescent="0.25">
      <c r="B17" s="186" t="s">
        <v>28</v>
      </c>
      <c r="C17" s="182"/>
      <c r="D17" s="182"/>
      <c r="E17" s="182"/>
      <c r="F17" s="182"/>
      <c r="G17" s="38">
        <v>651.66</v>
      </c>
      <c r="H17" s="38"/>
      <c r="I17" s="36"/>
      <c r="J17" s="38">
        <v>11462</v>
      </c>
      <c r="K17" s="32">
        <f t="shared" si="0"/>
        <v>1758.8926740938525</v>
      </c>
      <c r="L17" s="32" t="str">
        <f t="shared" si="1"/>
        <v/>
      </c>
    </row>
    <row r="18" spans="2:23" x14ac:dyDescent="0.25">
      <c r="B18" s="175" t="s">
        <v>36</v>
      </c>
      <c r="C18" s="176"/>
      <c r="D18" s="176"/>
      <c r="E18" s="176"/>
      <c r="F18" s="176"/>
      <c r="G18" s="35">
        <f>G12-G15</f>
        <v>2992.7999999999302</v>
      </c>
      <c r="H18" s="35">
        <f>H12-H15</f>
        <v>-76914.030000000028</v>
      </c>
      <c r="I18" s="37"/>
      <c r="J18" s="37">
        <f>J12-J15</f>
        <v>-56771.199999999953</v>
      </c>
      <c r="K18" s="35"/>
      <c r="L18" s="35"/>
    </row>
    <row r="19" spans="2:23" ht="18" x14ac:dyDescent="0.25">
      <c r="B19" s="2"/>
      <c r="C19" s="13"/>
      <c r="D19" s="13"/>
      <c r="E19" s="13"/>
      <c r="F19" s="13"/>
      <c r="G19" s="13"/>
      <c r="H19" s="13"/>
      <c r="I19" s="14"/>
      <c r="J19" s="14"/>
      <c r="K19" s="14"/>
      <c r="L19" s="14"/>
    </row>
    <row r="20" spans="2:23" ht="18" customHeight="1" x14ac:dyDescent="0.25">
      <c r="B20" s="164" t="s">
        <v>35</v>
      </c>
      <c r="C20" s="164"/>
      <c r="D20" s="164"/>
      <c r="E20" s="164"/>
      <c r="F20" s="164"/>
      <c r="G20" s="13"/>
      <c r="H20" s="13"/>
      <c r="I20" s="14"/>
      <c r="J20" s="14"/>
      <c r="K20" s="14"/>
      <c r="L20" s="14"/>
    </row>
    <row r="21" spans="2:23" ht="25.5" x14ac:dyDescent="0.25">
      <c r="B21" s="178" t="s">
        <v>6</v>
      </c>
      <c r="C21" s="178"/>
      <c r="D21" s="178"/>
      <c r="E21" s="178"/>
      <c r="F21" s="178"/>
      <c r="G21" s="19" t="s">
        <v>253</v>
      </c>
      <c r="H21" s="1" t="s">
        <v>251</v>
      </c>
      <c r="I21" s="1" t="s">
        <v>22</v>
      </c>
      <c r="J21" s="19" t="s">
        <v>252</v>
      </c>
      <c r="K21" s="1" t="s">
        <v>10</v>
      </c>
      <c r="L21" s="1" t="s">
        <v>23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2:23" s="22" customFormat="1" ht="11.25" x14ac:dyDescent="0.2">
      <c r="B22" s="179">
        <v>1</v>
      </c>
      <c r="C22" s="179"/>
      <c r="D22" s="179"/>
      <c r="E22" s="179"/>
      <c r="F22" s="179"/>
      <c r="G22" s="21">
        <v>2</v>
      </c>
      <c r="H22" s="20">
        <v>3</v>
      </c>
      <c r="I22" s="20">
        <v>4</v>
      </c>
      <c r="J22" s="20">
        <v>4</v>
      </c>
      <c r="K22" s="20" t="s">
        <v>12</v>
      </c>
      <c r="L22" s="20" t="s">
        <v>13</v>
      </c>
    </row>
    <row r="23" spans="2:23" ht="15.75" customHeight="1" x14ac:dyDescent="0.25">
      <c r="B23" s="173" t="s">
        <v>29</v>
      </c>
      <c r="C23" s="173"/>
      <c r="D23" s="173"/>
      <c r="E23" s="173"/>
      <c r="F23" s="173"/>
      <c r="G23" s="38"/>
      <c r="H23" s="36"/>
      <c r="I23" s="36"/>
      <c r="J23" s="36"/>
      <c r="K23" s="15"/>
      <c r="L23" s="15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2:23" x14ac:dyDescent="0.25">
      <c r="B24" s="173" t="s">
        <v>30</v>
      </c>
      <c r="C24" s="174"/>
      <c r="D24" s="174"/>
      <c r="E24" s="174"/>
      <c r="F24" s="174"/>
      <c r="G24" s="38"/>
      <c r="H24" s="36"/>
      <c r="I24" s="36"/>
      <c r="J24" s="36"/>
      <c r="K24" s="15"/>
      <c r="L24" s="15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2:23" s="31" customFormat="1" ht="15" customHeight="1" x14ac:dyDescent="0.25">
      <c r="B25" s="172" t="s">
        <v>31</v>
      </c>
      <c r="C25" s="172"/>
      <c r="D25" s="172"/>
      <c r="E25" s="172"/>
      <c r="F25" s="172"/>
      <c r="G25" s="35"/>
      <c r="H25" s="35"/>
      <c r="I25" s="35"/>
      <c r="J25" s="35"/>
      <c r="K25" s="16"/>
      <c r="L25" s="16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2:23" s="31" customFormat="1" ht="15" customHeight="1" x14ac:dyDescent="0.25">
      <c r="B26" s="39"/>
      <c r="C26" s="39"/>
      <c r="D26" s="39"/>
      <c r="E26" s="39"/>
      <c r="F26" s="39"/>
      <c r="G26" s="40"/>
      <c r="H26" s="40"/>
      <c r="I26" s="40"/>
      <c r="J26" s="40"/>
      <c r="K26" s="40"/>
      <c r="L26" s="40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2:23" s="31" customFormat="1" ht="15" customHeight="1" x14ac:dyDescent="0.25">
      <c r="B27" s="172" t="s">
        <v>33</v>
      </c>
      <c r="C27" s="172"/>
      <c r="D27" s="172"/>
      <c r="E27" s="172"/>
      <c r="F27" s="172"/>
      <c r="G27" s="35">
        <v>-13951.46</v>
      </c>
      <c r="H27" s="35"/>
      <c r="I27" s="35"/>
      <c r="J27" s="35">
        <v>-15932.36</v>
      </c>
      <c r="K27" s="16"/>
      <c r="L27" s="16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2:23" x14ac:dyDescent="0.25">
      <c r="B28" s="175" t="s">
        <v>38</v>
      </c>
      <c r="C28" s="176"/>
      <c r="D28" s="176"/>
      <c r="E28" s="176"/>
      <c r="F28" s="176"/>
      <c r="G28" s="35">
        <v>-10958.66</v>
      </c>
      <c r="H28" s="35"/>
      <c r="I28" s="35"/>
      <c r="J28" s="35">
        <v>-72703.56</v>
      </c>
      <c r="K28" s="16"/>
      <c r="L28" s="16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2:23" ht="11.25" customHeight="1" x14ac:dyDescent="0.25">
      <c r="B29" s="10"/>
      <c r="C29" s="11"/>
      <c r="D29" s="11"/>
      <c r="E29" s="11"/>
      <c r="F29" s="11"/>
      <c r="G29" s="12"/>
      <c r="H29" s="12"/>
      <c r="I29" s="12"/>
      <c r="J29" s="12"/>
      <c r="K29" s="12"/>
    </row>
    <row r="30" spans="2:23" ht="8.25" customHeight="1" x14ac:dyDescent="0.25"/>
    <row r="31" spans="2:23" ht="23.25" customHeight="1" x14ac:dyDescent="0.25">
      <c r="B31" s="171" t="s">
        <v>37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</row>
    <row r="32" spans="2:23" ht="15.75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2:12" x14ac:dyDescent="0.25"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</row>
    <row r="34" spans="2:12" x14ac:dyDescent="0.25"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</row>
    <row r="35" spans="2:12" x14ac:dyDescent="0.25"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2:12" ht="15" customHeight="1" x14ac:dyDescent="0.25"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</row>
    <row r="37" spans="2:12" ht="36.75" customHeight="1" x14ac:dyDescent="0.25"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</row>
    <row r="38" spans="2:12" x14ac:dyDescent="0.25">
      <c r="B38" s="170"/>
      <c r="C38" s="170"/>
      <c r="D38" s="170"/>
      <c r="E38" s="170"/>
      <c r="F38" s="170"/>
      <c r="G38" s="170"/>
      <c r="H38" s="170"/>
      <c r="I38" s="170"/>
      <c r="J38" s="170"/>
      <c r="K38" s="170"/>
    </row>
    <row r="39" spans="2:12" ht="15" customHeight="1" x14ac:dyDescent="0.25"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</row>
    <row r="40" spans="2:12" x14ac:dyDescent="0.25"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</row>
  </sheetData>
  <mergeCells count="28">
    <mergeCell ref="B2:L2"/>
    <mergeCell ref="B9:F9"/>
    <mergeCell ref="B21:F21"/>
    <mergeCell ref="B22:F22"/>
    <mergeCell ref="B23:F23"/>
    <mergeCell ref="B11:F11"/>
    <mergeCell ref="B12:F12"/>
    <mergeCell ref="B13:F13"/>
    <mergeCell ref="B5:K5"/>
    <mergeCell ref="B10:F10"/>
    <mergeCell ref="B6:D6"/>
    <mergeCell ref="B7:K7"/>
    <mergeCell ref="B14:F14"/>
    <mergeCell ref="B18:F18"/>
    <mergeCell ref="B16:F16"/>
    <mergeCell ref="B17:F17"/>
    <mergeCell ref="B20:F20"/>
    <mergeCell ref="B15:F15"/>
    <mergeCell ref="B33:L34"/>
    <mergeCell ref="B36:L37"/>
    <mergeCell ref="B39:L40"/>
    <mergeCell ref="B38:F38"/>
    <mergeCell ref="G38:K38"/>
    <mergeCell ref="B31:L31"/>
    <mergeCell ref="B25:F25"/>
    <mergeCell ref="B24:F24"/>
    <mergeCell ref="B27:F27"/>
    <mergeCell ref="B28:F28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9"/>
  <sheetViews>
    <sheetView topLeftCell="B52" zoomScale="90" zoomScaleNormal="90" workbookViewId="0">
      <selection activeCell="J102" sqref="J10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6.28515625" customWidth="1"/>
    <col min="6" max="6" width="45.7109375" customWidth="1"/>
    <col min="7" max="8" width="25.28515625" customWidth="1"/>
    <col min="9" max="9" width="0.42578125" hidden="1" customWidth="1"/>
    <col min="10" max="10" width="25.28515625" customWidth="1"/>
    <col min="11" max="12" width="15.7109375" customWidth="1"/>
  </cols>
  <sheetData>
    <row r="1" spans="1:12" x14ac:dyDescent="0.25">
      <c r="A1" s="89">
        <v>18282</v>
      </c>
      <c r="B1" s="89" t="s">
        <v>117</v>
      </c>
    </row>
    <row r="2" spans="1:12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 customHeight="1" x14ac:dyDescent="0.25">
      <c r="B3" s="177" t="s">
        <v>8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</row>
    <row r="5" spans="1:12" ht="18" customHeight="1" x14ac:dyDescent="0.25">
      <c r="B5" s="177" t="s">
        <v>34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</row>
    <row r="6" spans="1:12" ht="18" x14ac:dyDescent="0.25">
      <c r="B6" s="2"/>
      <c r="C6" s="2"/>
      <c r="D6" s="2"/>
      <c r="E6" s="2"/>
      <c r="F6" s="2"/>
      <c r="G6" s="2"/>
      <c r="H6" s="2"/>
      <c r="I6" s="2"/>
      <c r="J6" s="3"/>
      <c r="K6" s="3"/>
    </row>
    <row r="7" spans="1:12" ht="15.75" customHeight="1" x14ac:dyDescent="0.25">
      <c r="B7" s="177" t="s">
        <v>11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</row>
    <row r="8" spans="1:12" ht="18" x14ac:dyDescent="0.25">
      <c r="B8" s="2"/>
      <c r="C8" s="2"/>
      <c r="D8" s="2"/>
      <c r="E8" s="2"/>
      <c r="F8" s="2"/>
      <c r="G8" s="2"/>
      <c r="H8" s="2"/>
      <c r="I8" s="2"/>
      <c r="J8" s="3"/>
      <c r="K8" s="3"/>
    </row>
    <row r="9" spans="1:12" ht="32.25" customHeight="1" x14ac:dyDescent="0.25">
      <c r="B9" s="188" t="s">
        <v>6</v>
      </c>
      <c r="C9" s="189"/>
      <c r="D9" s="189"/>
      <c r="E9" s="189"/>
      <c r="F9" s="190"/>
      <c r="G9" s="29" t="s">
        <v>254</v>
      </c>
      <c r="H9" s="29" t="s">
        <v>251</v>
      </c>
      <c r="I9" s="29" t="s">
        <v>22</v>
      </c>
      <c r="J9" s="29" t="s">
        <v>255</v>
      </c>
      <c r="K9" s="29" t="s">
        <v>10</v>
      </c>
      <c r="L9" s="29" t="s">
        <v>23</v>
      </c>
    </row>
    <row r="10" spans="1:12" x14ac:dyDescent="0.25">
      <c r="A10" s="22"/>
      <c r="B10" s="191">
        <v>1</v>
      </c>
      <c r="C10" s="192"/>
      <c r="D10" s="192"/>
      <c r="E10" s="192"/>
      <c r="F10" s="193"/>
      <c r="G10" s="30">
        <v>2</v>
      </c>
      <c r="H10" s="30">
        <v>3</v>
      </c>
      <c r="I10" s="30">
        <v>4</v>
      </c>
      <c r="J10" s="30">
        <v>4</v>
      </c>
      <c r="K10" s="30" t="s">
        <v>243</v>
      </c>
      <c r="L10" s="128" t="s">
        <v>244</v>
      </c>
    </row>
    <row r="11" spans="1:12" x14ac:dyDescent="0.25">
      <c r="A11" s="31"/>
      <c r="B11" s="54"/>
      <c r="C11" s="54"/>
      <c r="D11" s="54"/>
      <c r="E11" s="54"/>
      <c r="F11" s="54" t="s">
        <v>24</v>
      </c>
      <c r="G11" s="73">
        <f>G12</f>
        <v>754276.57000000007</v>
      </c>
      <c r="H11" s="73">
        <v>1871743.02</v>
      </c>
      <c r="I11" s="73"/>
      <c r="J11" s="55">
        <v>914102.52</v>
      </c>
      <c r="K11" s="155">
        <f t="shared" ref="K11:K39" si="0">(J11/G11)*100</f>
        <v>121.18930328168618</v>
      </c>
      <c r="L11" s="155">
        <f t="shared" ref="L11:L39" si="1">(J11/H11)*100</f>
        <v>48.836966946456144</v>
      </c>
    </row>
    <row r="12" spans="1:12" ht="15.75" customHeight="1" x14ac:dyDescent="0.25">
      <c r="A12" s="31"/>
      <c r="B12" s="51">
        <v>6</v>
      </c>
      <c r="C12" s="51"/>
      <c r="D12" s="51"/>
      <c r="E12" s="51"/>
      <c r="F12" s="51" t="s">
        <v>2</v>
      </c>
      <c r="G12" s="58">
        <f>G13+G24+G30+G37+G27</f>
        <v>754276.57000000007</v>
      </c>
      <c r="H12" s="58">
        <v>1871743.02</v>
      </c>
      <c r="I12" s="72"/>
      <c r="J12" s="56">
        <v>914102.52</v>
      </c>
      <c r="K12" s="151">
        <f t="shared" si="0"/>
        <v>121.18930328168618</v>
      </c>
      <c r="L12" s="151">
        <f t="shared" si="1"/>
        <v>48.836966946456144</v>
      </c>
    </row>
    <row r="13" spans="1:12" ht="25.5" x14ac:dyDescent="0.25">
      <c r="A13" s="31"/>
      <c r="B13" s="45"/>
      <c r="C13" s="46">
        <v>63</v>
      </c>
      <c r="D13" s="46"/>
      <c r="E13" s="46"/>
      <c r="F13" s="46" t="s">
        <v>14</v>
      </c>
      <c r="G13" s="71">
        <f>G14+G18+G21</f>
        <v>682539.60000000009</v>
      </c>
      <c r="H13" s="71">
        <v>1659954.04</v>
      </c>
      <c r="I13" s="71"/>
      <c r="J13" s="67">
        <v>723286.08</v>
      </c>
      <c r="K13" s="153">
        <f t="shared" si="0"/>
        <v>105.96983383821244</v>
      </c>
      <c r="L13" s="153">
        <f t="shared" si="1"/>
        <v>43.57265698753924</v>
      </c>
    </row>
    <row r="14" spans="1:12" x14ac:dyDescent="0.25">
      <c r="A14" s="31"/>
      <c r="B14" s="41"/>
      <c r="C14" s="41"/>
      <c r="D14" s="41">
        <v>636</v>
      </c>
      <c r="E14" s="41"/>
      <c r="F14" s="41" t="s">
        <v>40</v>
      </c>
      <c r="G14" s="63">
        <v>666314.31000000006</v>
      </c>
      <c r="H14" s="63">
        <v>1591691</v>
      </c>
      <c r="I14" s="63"/>
      <c r="J14" s="64">
        <v>723286.08</v>
      </c>
      <c r="K14" s="152">
        <f t="shared" si="0"/>
        <v>108.5502846246841</v>
      </c>
      <c r="L14" s="152">
        <f t="shared" si="1"/>
        <v>45.441362676549659</v>
      </c>
    </row>
    <row r="15" spans="1:12" x14ac:dyDescent="0.25">
      <c r="A15" s="31"/>
      <c r="B15" s="6"/>
      <c r="C15" s="6"/>
      <c r="D15" s="6"/>
      <c r="E15" s="6">
        <v>6361</v>
      </c>
      <c r="F15" s="6" t="s">
        <v>41</v>
      </c>
      <c r="G15" s="32">
        <v>666314.31000000006</v>
      </c>
      <c r="H15" s="32"/>
      <c r="I15" s="32"/>
      <c r="J15" s="69">
        <v>723286.08</v>
      </c>
      <c r="K15" s="154">
        <f t="shared" si="0"/>
        <v>108.5502846246841</v>
      </c>
      <c r="L15" s="154" t="e">
        <f t="shared" si="1"/>
        <v>#DIV/0!</v>
      </c>
    </row>
    <row r="16" spans="1:12" x14ac:dyDescent="0.25">
      <c r="A16" s="31"/>
      <c r="B16" s="6"/>
      <c r="C16" s="6"/>
      <c r="D16" s="6"/>
      <c r="E16" s="6">
        <v>6362</v>
      </c>
      <c r="F16" s="6" t="s">
        <v>77</v>
      </c>
      <c r="G16" s="32"/>
      <c r="H16" s="32"/>
      <c r="I16" s="32"/>
      <c r="J16" s="34">
        <v>0</v>
      </c>
      <c r="K16" s="154"/>
      <c r="L16" s="154"/>
    </row>
    <row r="17" spans="1:12" x14ac:dyDescent="0.25">
      <c r="A17" s="31"/>
      <c r="B17" s="6"/>
      <c r="C17" s="6"/>
      <c r="D17" s="6"/>
      <c r="E17" s="6"/>
      <c r="F17" s="6"/>
      <c r="G17" s="32"/>
      <c r="H17" s="32"/>
      <c r="I17" s="32"/>
      <c r="J17" s="34"/>
      <c r="K17" s="154"/>
      <c r="L17" s="154"/>
    </row>
    <row r="18" spans="1:12" x14ac:dyDescent="0.25">
      <c r="A18" s="31"/>
      <c r="B18" s="84"/>
      <c r="C18" s="84"/>
      <c r="D18" s="84">
        <v>638</v>
      </c>
      <c r="E18" s="84"/>
      <c r="F18" s="84" t="s">
        <v>106</v>
      </c>
      <c r="G18" s="87">
        <v>0</v>
      </c>
      <c r="H18" s="87">
        <v>7966.6</v>
      </c>
      <c r="I18" s="32"/>
      <c r="J18" s="88">
        <v>57015.199999999997</v>
      </c>
      <c r="K18" s="153"/>
      <c r="L18" s="153"/>
    </row>
    <row r="19" spans="1:12" x14ac:dyDescent="0.25">
      <c r="A19" s="31"/>
      <c r="B19" s="6"/>
      <c r="C19" s="6"/>
      <c r="D19" s="6"/>
      <c r="E19" s="6">
        <v>6381</v>
      </c>
      <c r="F19" s="6" t="s">
        <v>107</v>
      </c>
      <c r="G19" s="32"/>
      <c r="H19" s="32"/>
      <c r="I19" s="32"/>
      <c r="J19" s="34">
        <v>57015.199999999997</v>
      </c>
      <c r="K19" s="154"/>
      <c r="L19" s="154"/>
    </row>
    <row r="20" spans="1:12" x14ac:dyDescent="0.25">
      <c r="A20" s="31"/>
      <c r="B20" s="6"/>
      <c r="C20" s="6"/>
      <c r="D20" s="6"/>
      <c r="E20" s="6"/>
      <c r="F20" s="6"/>
      <c r="G20" s="32"/>
      <c r="H20" s="32"/>
      <c r="I20" s="32"/>
      <c r="J20" s="34"/>
      <c r="K20" s="154"/>
      <c r="L20" s="154"/>
    </row>
    <row r="21" spans="1:12" x14ac:dyDescent="0.25">
      <c r="A21" s="31"/>
      <c r="B21" s="84"/>
      <c r="C21" s="84"/>
      <c r="D21" s="84">
        <v>639</v>
      </c>
      <c r="E21" s="84"/>
      <c r="F21" s="84" t="s">
        <v>108</v>
      </c>
      <c r="G21" s="87">
        <v>16225.29</v>
      </c>
      <c r="H21" s="87">
        <v>60296.44</v>
      </c>
      <c r="I21" s="32"/>
      <c r="J21" s="88">
        <v>29219.1</v>
      </c>
      <c r="K21" s="153">
        <f t="shared" si="0"/>
        <v>180.08368417452013</v>
      </c>
      <c r="L21" s="153"/>
    </row>
    <row r="22" spans="1:12" x14ac:dyDescent="0.25">
      <c r="A22" s="31"/>
      <c r="B22" s="6"/>
      <c r="C22" s="6"/>
      <c r="D22" s="6"/>
      <c r="E22" s="6">
        <v>6391</v>
      </c>
      <c r="F22" s="6" t="s">
        <v>108</v>
      </c>
      <c r="G22" s="32">
        <v>2433.79</v>
      </c>
      <c r="H22" s="32"/>
      <c r="I22" s="32"/>
      <c r="J22" s="34">
        <v>4382.87</v>
      </c>
      <c r="K22" s="154">
        <f t="shared" si="0"/>
        <v>180.08414859129175</v>
      </c>
      <c r="L22" s="154"/>
    </row>
    <row r="23" spans="1:12" x14ac:dyDescent="0.25">
      <c r="A23" s="31"/>
      <c r="B23" s="6"/>
      <c r="C23" s="6"/>
      <c r="D23" s="6"/>
      <c r="E23" s="6">
        <v>6393</v>
      </c>
      <c r="F23" s="6" t="s">
        <v>109</v>
      </c>
      <c r="G23" s="32">
        <v>13791.5</v>
      </c>
      <c r="H23" s="32"/>
      <c r="I23" s="32"/>
      <c r="J23" s="34">
        <v>24836.23</v>
      </c>
      <c r="K23" s="154">
        <f t="shared" si="0"/>
        <v>180.08360221875793</v>
      </c>
      <c r="L23" s="154"/>
    </row>
    <row r="24" spans="1:12" x14ac:dyDescent="0.25">
      <c r="A24" s="31"/>
      <c r="B24" s="47"/>
      <c r="C24" s="47">
        <v>64</v>
      </c>
      <c r="D24" s="47"/>
      <c r="E24" s="47"/>
      <c r="F24" s="47"/>
      <c r="G24" s="71">
        <v>0.04</v>
      </c>
      <c r="H24" s="71">
        <v>10</v>
      </c>
      <c r="I24" s="71"/>
      <c r="J24" s="67">
        <v>0.1</v>
      </c>
      <c r="K24" s="153"/>
      <c r="L24" s="153"/>
    </row>
    <row r="25" spans="1:12" x14ac:dyDescent="0.25">
      <c r="A25" s="31"/>
      <c r="B25" s="41"/>
      <c r="C25" s="41"/>
      <c r="D25" s="41">
        <v>641</v>
      </c>
      <c r="E25" s="41"/>
      <c r="F25" s="41"/>
      <c r="G25" s="63">
        <v>0.04</v>
      </c>
      <c r="H25" s="63"/>
      <c r="I25" s="63"/>
      <c r="J25" s="70">
        <v>0.1</v>
      </c>
      <c r="K25" s="152"/>
      <c r="L25" s="152"/>
    </row>
    <row r="26" spans="1:12" x14ac:dyDescent="0.25">
      <c r="A26" s="31"/>
      <c r="B26" s="6"/>
      <c r="C26" s="6"/>
      <c r="D26" s="6"/>
      <c r="E26" s="6">
        <v>6413</v>
      </c>
      <c r="F26" s="6"/>
      <c r="G26" s="32">
        <v>0.04</v>
      </c>
      <c r="H26" s="32"/>
      <c r="I26" s="32"/>
      <c r="J26" s="69">
        <v>0.1</v>
      </c>
      <c r="K26" s="154"/>
      <c r="L26" s="154"/>
    </row>
    <row r="27" spans="1:12" x14ac:dyDescent="0.25">
      <c r="A27" s="31"/>
      <c r="B27" s="47"/>
      <c r="C27" s="47">
        <v>65</v>
      </c>
      <c r="D27" s="47"/>
      <c r="E27" s="47"/>
      <c r="F27" s="47"/>
      <c r="G27" s="71">
        <v>536.25</v>
      </c>
      <c r="H27" s="71">
        <v>12000</v>
      </c>
      <c r="I27" s="71"/>
      <c r="J27" s="67">
        <v>539.99</v>
      </c>
      <c r="K27" s="153">
        <f t="shared" si="0"/>
        <v>100.69743589743589</v>
      </c>
      <c r="L27" s="153">
        <f t="shared" si="1"/>
        <v>4.4999166666666666</v>
      </c>
    </row>
    <row r="28" spans="1:12" x14ac:dyDescent="0.25">
      <c r="A28" s="31"/>
      <c r="B28" s="41"/>
      <c r="C28" s="41"/>
      <c r="D28" s="41">
        <v>652</v>
      </c>
      <c r="E28" s="41"/>
      <c r="F28" s="41"/>
      <c r="G28" s="63">
        <v>536.25</v>
      </c>
      <c r="H28" s="63"/>
      <c r="I28" s="63"/>
      <c r="J28" s="64">
        <v>539.99</v>
      </c>
      <c r="K28" s="152">
        <f t="shared" si="0"/>
        <v>100.69743589743589</v>
      </c>
      <c r="L28" s="152" t="e">
        <f t="shared" si="1"/>
        <v>#DIV/0!</v>
      </c>
    </row>
    <row r="29" spans="1:12" x14ac:dyDescent="0.25">
      <c r="A29" s="31"/>
      <c r="B29" s="6"/>
      <c r="C29" s="6"/>
      <c r="D29" s="6"/>
      <c r="E29" s="6">
        <v>6526</v>
      </c>
      <c r="F29" s="6"/>
      <c r="G29" s="32">
        <v>536.25</v>
      </c>
      <c r="H29" s="32"/>
      <c r="I29" s="32"/>
      <c r="J29" s="69">
        <v>539.99</v>
      </c>
      <c r="K29" s="154">
        <f t="shared" si="0"/>
        <v>100.69743589743589</v>
      </c>
      <c r="L29" s="154" t="e">
        <f t="shared" si="1"/>
        <v>#DIV/0!</v>
      </c>
    </row>
    <row r="30" spans="1:12" ht="25.5" x14ac:dyDescent="0.25">
      <c r="A30" s="31"/>
      <c r="B30" s="47"/>
      <c r="C30" s="47">
        <v>66</v>
      </c>
      <c r="D30" s="48"/>
      <c r="E30" s="48"/>
      <c r="F30" s="46" t="s">
        <v>15</v>
      </c>
      <c r="G30" s="71">
        <v>1129</v>
      </c>
      <c r="H30" s="71">
        <v>990</v>
      </c>
      <c r="I30" s="71"/>
      <c r="J30" s="67">
        <v>765</v>
      </c>
      <c r="K30" s="153">
        <f t="shared" si="0"/>
        <v>67.759078830823739</v>
      </c>
      <c r="L30" s="153">
        <f t="shared" si="1"/>
        <v>77.272727272727266</v>
      </c>
    </row>
    <row r="31" spans="1:12" x14ac:dyDescent="0.25">
      <c r="A31" s="31"/>
      <c r="B31" s="47"/>
      <c r="C31" s="47"/>
      <c r="D31" s="48">
        <v>661</v>
      </c>
      <c r="E31" s="48"/>
      <c r="F31" s="46"/>
      <c r="G31" s="59">
        <v>67</v>
      </c>
      <c r="H31" s="59"/>
      <c r="I31" s="71"/>
      <c r="J31" s="67">
        <v>125</v>
      </c>
      <c r="K31" s="153">
        <f t="shared" si="0"/>
        <v>186.56716417910448</v>
      </c>
      <c r="L31" s="153" t="e">
        <f t="shared" si="1"/>
        <v>#DIV/0!</v>
      </c>
    </row>
    <row r="32" spans="1:12" x14ac:dyDescent="0.25">
      <c r="A32" s="31"/>
      <c r="B32" s="47"/>
      <c r="C32" s="47"/>
      <c r="D32" s="48"/>
      <c r="E32" s="48">
        <v>6615</v>
      </c>
      <c r="F32" s="46" t="s">
        <v>105</v>
      </c>
      <c r="G32" s="59">
        <v>67</v>
      </c>
      <c r="H32" s="59"/>
      <c r="I32" s="71"/>
      <c r="J32" s="67">
        <v>125</v>
      </c>
      <c r="K32" s="153">
        <f t="shared" si="0"/>
        <v>186.56716417910448</v>
      </c>
      <c r="L32" s="153" t="e">
        <f t="shared" si="1"/>
        <v>#DIV/0!</v>
      </c>
    </row>
    <row r="33" spans="1:18" x14ac:dyDescent="0.25">
      <c r="A33" s="31"/>
      <c r="B33" s="41"/>
      <c r="C33" s="42"/>
      <c r="D33" s="43">
        <v>663</v>
      </c>
      <c r="E33" s="43"/>
      <c r="F33" s="44" t="s">
        <v>42</v>
      </c>
      <c r="G33" s="63">
        <v>1062</v>
      </c>
      <c r="H33" s="63"/>
      <c r="I33" s="63"/>
      <c r="J33" s="64">
        <v>640</v>
      </c>
      <c r="K33" s="152"/>
      <c r="L33" s="152"/>
    </row>
    <row r="34" spans="1:18" x14ac:dyDescent="0.25">
      <c r="A34" s="31"/>
      <c r="B34" s="6"/>
      <c r="C34" s="18"/>
      <c r="D34" s="7"/>
      <c r="E34" s="7">
        <v>6632</v>
      </c>
      <c r="F34" s="8" t="s">
        <v>104</v>
      </c>
      <c r="G34" s="32">
        <v>0</v>
      </c>
      <c r="H34" s="32"/>
      <c r="I34" s="32"/>
      <c r="J34" s="34">
        <v>0</v>
      </c>
      <c r="K34" s="154"/>
      <c r="L34" s="154"/>
    </row>
    <row r="35" spans="1:18" x14ac:dyDescent="0.25">
      <c r="A35" s="31"/>
      <c r="B35" s="6"/>
      <c r="C35" s="18"/>
      <c r="D35" s="7"/>
      <c r="E35" s="7">
        <v>6631</v>
      </c>
      <c r="F35" s="8" t="s">
        <v>113</v>
      </c>
      <c r="G35" s="32">
        <v>0</v>
      </c>
      <c r="H35" s="32"/>
      <c r="I35" s="32"/>
      <c r="J35" s="34">
        <v>640</v>
      </c>
      <c r="K35" s="154"/>
      <c r="L35" s="154"/>
    </row>
    <row r="36" spans="1:18" x14ac:dyDescent="0.25">
      <c r="A36" s="31"/>
      <c r="B36" s="6"/>
      <c r="C36" s="6"/>
      <c r="D36" s="7"/>
      <c r="E36" s="7">
        <v>6632</v>
      </c>
      <c r="F36" s="8" t="s">
        <v>235</v>
      </c>
      <c r="G36" s="32">
        <v>0</v>
      </c>
      <c r="H36" s="32"/>
      <c r="I36" s="32"/>
      <c r="J36" s="34">
        <v>0</v>
      </c>
      <c r="K36" s="154"/>
      <c r="L36" s="154"/>
    </row>
    <row r="37" spans="1:18" x14ac:dyDescent="0.25">
      <c r="A37" s="31"/>
      <c r="B37" s="49"/>
      <c r="C37" s="47">
        <v>67</v>
      </c>
      <c r="D37" s="48"/>
      <c r="E37" s="48"/>
      <c r="F37" s="46" t="s">
        <v>45</v>
      </c>
      <c r="G37" s="71">
        <v>70071.679999999993</v>
      </c>
      <c r="H37" s="71">
        <v>198788.98</v>
      </c>
      <c r="I37" s="59"/>
      <c r="J37" s="67">
        <v>103277.05</v>
      </c>
      <c r="K37" s="153">
        <f t="shared" si="0"/>
        <v>147.38771783408077</v>
      </c>
      <c r="L37" s="153">
        <f t="shared" si="1"/>
        <v>51.953106253676637</v>
      </c>
      <c r="R37" s="31"/>
    </row>
    <row r="38" spans="1:18" x14ac:dyDescent="0.25">
      <c r="A38" s="31"/>
      <c r="B38" s="41"/>
      <c r="C38" s="41"/>
      <c r="D38" s="43">
        <v>671</v>
      </c>
      <c r="E38" s="43"/>
      <c r="F38" s="68" t="s">
        <v>45</v>
      </c>
      <c r="G38" s="63">
        <v>70071.679999999993</v>
      </c>
      <c r="H38" s="63"/>
      <c r="I38" s="63"/>
      <c r="J38" s="64">
        <v>103277.05</v>
      </c>
      <c r="K38" s="153">
        <f t="shared" si="0"/>
        <v>147.38771783408077</v>
      </c>
      <c r="L38" s="153" t="e">
        <f t="shared" si="1"/>
        <v>#DIV/0!</v>
      </c>
    </row>
    <row r="39" spans="1:18" x14ac:dyDescent="0.25">
      <c r="B39" s="6"/>
      <c r="C39" s="6"/>
      <c r="D39" s="6"/>
      <c r="E39" s="6">
        <v>6711</v>
      </c>
      <c r="F39" s="23" t="s">
        <v>46</v>
      </c>
      <c r="G39" s="32">
        <v>70071.679999999993</v>
      </c>
      <c r="H39" s="32"/>
      <c r="I39" s="32"/>
      <c r="J39" s="34">
        <v>92652.05</v>
      </c>
      <c r="K39" s="154">
        <f t="shared" si="0"/>
        <v>132.22467336304769</v>
      </c>
      <c r="L39" s="154" t="e">
        <f t="shared" si="1"/>
        <v>#DIV/0!</v>
      </c>
    </row>
    <row r="40" spans="1:18" x14ac:dyDescent="0.25">
      <c r="B40" s="6"/>
      <c r="C40" s="6"/>
      <c r="D40" s="6"/>
      <c r="E40" s="6">
        <v>6712</v>
      </c>
      <c r="F40" s="23" t="s">
        <v>44</v>
      </c>
      <c r="G40" s="32">
        <v>0</v>
      </c>
      <c r="H40" s="32">
        <v>0</v>
      </c>
      <c r="I40" s="32"/>
      <c r="J40" s="34">
        <v>10625</v>
      </c>
      <c r="K40" s="154"/>
      <c r="L40" s="154"/>
    </row>
    <row r="41" spans="1:18" x14ac:dyDescent="0.25">
      <c r="B41" s="6"/>
      <c r="C41" s="6"/>
      <c r="D41" s="6"/>
      <c r="E41" s="6"/>
      <c r="F41" s="23"/>
      <c r="G41" s="5">
        <v>0</v>
      </c>
      <c r="H41" s="32">
        <v>0</v>
      </c>
      <c r="I41" s="32"/>
      <c r="J41" s="34">
        <v>0</v>
      </c>
      <c r="K41" s="154"/>
      <c r="L41" s="154"/>
    </row>
    <row r="42" spans="1:18" ht="15.75" customHeight="1" x14ac:dyDescent="0.25"/>
    <row r="43" spans="1:18" ht="15.75" customHeight="1" x14ac:dyDescent="0.25">
      <c r="B43" s="2"/>
      <c r="C43" s="2"/>
      <c r="D43" s="2"/>
      <c r="E43" s="2"/>
      <c r="F43" s="2"/>
      <c r="G43" s="2"/>
      <c r="H43" s="2"/>
      <c r="I43" s="2"/>
      <c r="J43" s="3"/>
      <c r="K43" s="3"/>
      <c r="L43" s="3"/>
    </row>
    <row r="44" spans="1:18" ht="33" customHeight="1" x14ac:dyDescent="0.25">
      <c r="B44" s="188" t="s">
        <v>6</v>
      </c>
      <c r="C44" s="189"/>
      <c r="D44" s="189"/>
      <c r="E44" s="189"/>
      <c r="F44" s="190"/>
      <c r="G44" s="29" t="s">
        <v>245</v>
      </c>
      <c r="H44" s="29" t="s">
        <v>251</v>
      </c>
      <c r="I44" s="29" t="s">
        <v>22</v>
      </c>
      <c r="J44" s="29" t="s">
        <v>256</v>
      </c>
      <c r="K44" s="29" t="s">
        <v>10</v>
      </c>
      <c r="L44" s="29" t="s">
        <v>23</v>
      </c>
    </row>
    <row r="45" spans="1:18" x14ac:dyDescent="0.25">
      <c r="A45" s="22"/>
      <c r="B45" s="191">
        <v>1</v>
      </c>
      <c r="C45" s="192"/>
      <c r="D45" s="192"/>
      <c r="E45" s="192"/>
      <c r="F45" s="193"/>
      <c r="G45" s="30">
        <v>2</v>
      </c>
      <c r="H45" s="30">
        <v>3</v>
      </c>
      <c r="I45" s="30">
        <v>4</v>
      </c>
      <c r="J45" s="30">
        <v>4</v>
      </c>
      <c r="K45" s="30"/>
      <c r="L45" s="128"/>
    </row>
    <row r="46" spans="1:18" x14ac:dyDescent="0.25">
      <c r="A46" s="31"/>
      <c r="B46" s="54"/>
      <c r="C46" s="54"/>
      <c r="D46" s="54"/>
      <c r="E46" s="54"/>
      <c r="F46" s="54" t="s">
        <v>20</v>
      </c>
      <c r="G46" s="73">
        <v>751283.77</v>
      </c>
      <c r="H46" s="57">
        <f>H47+H101</f>
        <v>1948657.05</v>
      </c>
      <c r="I46" s="57"/>
      <c r="J46" s="55">
        <v>970873.72</v>
      </c>
      <c r="K46" s="155">
        <f t="shared" ref="K46:K104" si="2">(J46/G46)*100</f>
        <v>129.22862954965737</v>
      </c>
      <c r="L46" s="155">
        <f t="shared" ref="L46:L102" si="3">(J46/H46)*100</f>
        <v>49.822708413468646</v>
      </c>
    </row>
    <row r="47" spans="1:18" x14ac:dyDescent="0.25">
      <c r="A47" s="31"/>
      <c r="B47" s="51">
        <v>3</v>
      </c>
      <c r="C47" s="51"/>
      <c r="D47" s="51"/>
      <c r="E47" s="51"/>
      <c r="F47" s="51" t="s">
        <v>3</v>
      </c>
      <c r="G47" s="72">
        <v>750632.11</v>
      </c>
      <c r="H47" s="58">
        <f>H48+H56+H89+H95+H98</f>
        <v>1908933.18</v>
      </c>
      <c r="I47" s="58"/>
      <c r="J47" s="56">
        <v>959411.72</v>
      </c>
      <c r="K47" s="151">
        <f t="shared" si="2"/>
        <v>127.81383945858644</v>
      </c>
      <c r="L47" s="151">
        <f t="shared" si="3"/>
        <v>50.259052021925669</v>
      </c>
    </row>
    <row r="48" spans="1:18" x14ac:dyDescent="0.25">
      <c r="A48" s="31"/>
      <c r="B48" s="45"/>
      <c r="C48" s="45">
        <v>31</v>
      </c>
      <c r="D48" s="46"/>
      <c r="E48" s="46"/>
      <c r="F48" s="46" t="s">
        <v>4</v>
      </c>
      <c r="G48" s="71">
        <v>691447.45</v>
      </c>
      <c r="H48" s="71">
        <v>1712777.97</v>
      </c>
      <c r="I48" s="59"/>
      <c r="J48" s="67">
        <v>894007.06</v>
      </c>
      <c r="K48" s="153">
        <f t="shared" si="2"/>
        <v>129.29501150087401</v>
      </c>
      <c r="L48" s="153">
        <f t="shared" si="3"/>
        <v>52.19631940968975</v>
      </c>
    </row>
    <row r="49" spans="1:12" x14ac:dyDescent="0.25">
      <c r="A49" s="74"/>
      <c r="B49" s="41"/>
      <c r="C49" s="41"/>
      <c r="D49" s="41">
        <v>311</v>
      </c>
      <c r="E49" s="41"/>
      <c r="F49" s="41" t="s">
        <v>16</v>
      </c>
      <c r="G49" s="61">
        <v>572786.06000000006</v>
      </c>
      <c r="H49" s="61"/>
      <c r="I49" s="61"/>
      <c r="J49" s="62">
        <v>746457.93</v>
      </c>
      <c r="K49" s="152">
        <f t="shared" si="2"/>
        <v>130.32054760550562</v>
      </c>
      <c r="L49" s="152"/>
    </row>
    <row r="50" spans="1:12" x14ac:dyDescent="0.25">
      <c r="A50" s="31"/>
      <c r="B50" s="6"/>
      <c r="C50" s="6"/>
      <c r="D50" s="6"/>
      <c r="E50" s="6">
        <v>3111</v>
      </c>
      <c r="F50" s="6" t="s">
        <v>17</v>
      </c>
      <c r="G50" s="32">
        <v>572786.06000000006</v>
      </c>
      <c r="H50" s="32"/>
      <c r="I50" s="32"/>
      <c r="J50" s="34">
        <v>746457.93</v>
      </c>
      <c r="K50" s="154">
        <f t="shared" si="2"/>
        <v>130.32054760550562</v>
      </c>
      <c r="L50" s="154"/>
    </row>
    <row r="51" spans="1:12" x14ac:dyDescent="0.25">
      <c r="A51" s="31"/>
      <c r="B51" s="41"/>
      <c r="C51" s="41"/>
      <c r="D51" s="41">
        <v>312</v>
      </c>
      <c r="E51" s="41"/>
      <c r="F51" s="41" t="s">
        <v>47</v>
      </c>
      <c r="G51" s="63">
        <v>24151.64</v>
      </c>
      <c r="H51" s="63"/>
      <c r="I51" s="63"/>
      <c r="J51" s="64">
        <v>24383.48</v>
      </c>
      <c r="K51" s="128">
        <f t="shared" si="2"/>
        <v>100.95993481188029</v>
      </c>
      <c r="L51" s="128"/>
    </row>
    <row r="52" spans="1:12" x14ac:dyDescent="0.25">
      <c r="A52" s="31"/>
      <c r="B52" s="6"/>
      <c r="C52" s="6"/>
      <c r="D52" s="6"/>
      <c r="E52" s="6">
        <v>3121</v>
      </c>
      <c r="F52" s="6" t="s">
        <v>47</v>
      </c>
      <c r="G52" s="32">
        <v>24151.64</v>
      </c>
      <c r="H52" s="32"/>
      <c r="I52" s="32"/>
      <c r="J52" s="34">
        <v>24383.48</v>
      </c>
      <c r="K52" s="154">
        <f t="shared" si="2"/>
        <v>100.95993481188029</v>
      </c>
      <c r="L52" s="154"/>
    </row>
    <row r="53" spans="1:12" x14ac:dyDescent="0.25">
      <c r="A53" s="31"/>
      <c r="B53" s="41"/>
      <c r="C53" s="41"/>
      <c r="D53" s="41">
        <v>313</v>
      </c>
      <c r="E53" s="41"/>
      <c r="F53" s="41" t="s">
        <v>48</v>
      </c>
      <c r="G53" s="63">
        <v>94509.75</v>
      </c>
      <c r="H53" s="63"/>
      <c r="I53" s="63"/>
      <c r="J53" s="64">
        <v>123165.65</v>
      </c>
      <c r="K53" s="128">
        <f t="shared" si="2"/>
        <v>130.32057539036975</v>
      </c>
      <c r="L53" s="128"/>
    </row>
    <row r="54" spans="1:12" x14ac:dyDescent="0.25">
      <c r="A54" s="31"/>
      <c r="B54" s="6"/>
      <c r="C54" s="6"/>
      <c r="D54" s="6"/>
      <c r="E54" s="6">
        <v>3132</v>
      </c>
      <c r="F54" s="6" t="s">
        <v>49</v>
      </c>
      <c r="G54" s="32">
        <v>94509.75</v>
      </c>
      <c r="H54" s="32"/>
      <c r="I54" s="32"/>
      <c r="J54" s="34">
        <v>123165.65</v>
      </c>
      <c r="K54" s="154">
        <f t="shared" si="2"/>
        <v>130.32057539036975</v>
      </c>
      <c r="L54" s="154"/>
    </row>
    <row r="55" spans="1:12" x14ac:dyDescent="0.25">
      <c r="A55" s="31"/>
      <c r="B55" s="6"/>
      <c r="C55" s="6"/>
      <c r="D55" s="6"/>
      <c r="E55" s="6">
        <v>3133</v>
      </c>
      <c r="F55" s="6" t="s">
        <v>50</v>
      </c>
      <c r="G55" s="32">
        <v>0</v>
      </c>
      <c r="H55" s="32"/>
      <c r="I55" s="32"/>
      <c r="J55" s="34">
        <v>0</v>
      </c>
      <c r="K55" s="154"/>
      <c r="L55" s="154"/>
    </row>
    <row r="56" spans="1:12" x14ac:dyDescent="0.25">
      <c r="A56" s="31"/>
      <c r="B56" s="47"/>
      <c r="C56" s="49">
        <v>32</v>
      </c>
      <c r="D56" s="48"/>
      <c r="E56" s="48"/>
      <c r="F56" s="47" t="s">
        <v>9</v>
      </c>
      <c r="G56" s="71">
        <v>58841.41</v>
      </c>
      <c r="H56" s="71">
        <v>186964.21</v>
      </c>
      <c r="I56" s="59"/>
      <c r="J56" s="67">
        <v>64040.03</v>
      </c>
      <c r="K56" s="128">
        <f t="shared" si="2"/>
        <v>108.83496843464491</v>
      </c>
      <c r="L56" s="128">
        <f t="shared" si="3"/>
        <v>34.25256095805716</v>
      </c>
    </row>
    <row r="57" spans="1:12" x14ac:dyDescent="0.25">
      <c r="A57" s="31"/>
      <c r="B57" s="41"/>
      <c r="C57" s="41"/>
      <c r="D57" s="41">
        <v>321</v>
      </c>
      <c r="E57" s="41"/>
      <c r="F57" s="41" t="s">
        <v>18</v>
      </c>
      <c r="G57" s="63">
        <v>16831.84</v>
      </c>
      <c r="H57" s="63"/>
      <c r="I57" s="63"/>
      <c r="J57" s="64">
        <v>19239.78</v>
      </c>
      <c r="K57" s="152">
        <f t="shared" si="2"/>
        <v>114.30586317360429</v>
      </c>
      <c r="L57" s="152"/>
    </row>
    <row r="58" spans="1:12" x14ac:dyDescent="0.25">
      <c r="A58" s="31"/>
      <c r="B58" s="6"/>
      <c r="C58" s="18"/>
      <c r="D58" s="6"/>
      <c r="E58" s="6">
        <v>3211</v>
      </c>
      <c r="F58" s="23" t="s">
        <v>19</v>
      </c>
      <c r="G58" s="32">
        <v>5336.06</v>
      </c>
      <c r="H58" s="32"/>
      <c r="I58" s="32"/>
      <c r="J58" s="34">
        <v>7600.42</v>
      </c>
      <c r="K58" s="154">
        <f t="shared" si="2"/>
        <v>142.43505507809132</v>
      </c>
      <c r="L58" s="154"/>
    </row>
    <row r="59" spans="1:12" x14ac:dyDescent="0.25">
      <c r="A59" s="31"/>
      <c r="B59" s="6"/>
      <c r="C59" s="18"/>
      <c r="D59" s="7"/>
      <c r="E59" s="7">
        <v>3212</v>
      </c>
      <c r="F59" s="7" t="s">
        <v>51</v>
      </c>
      <c r="G59" s="32">
        <v>11080.78</v>
      </c>
      <c r="H59" s="32"/>
      <c r="I59" s="32"/>
      <c r="J59" s="34">
        <v>11404.36</v>
      </c>
      <c r="K59" s="154">
        <f t="shared" si="2"/>
        <v>102.92019153886278</v>
      </c>
      <c r="L59" s="154"/>
    </row>
    <row r="60" spans="1:12" x14ac:dyDescent="0.25">
      <c r="A60" s="31"/>
      <c r="B60" s="6"/>
      <c r="C60" s="18"/>
      <c r="D60" s="7"/>
      <c r="E60" s="7">
        <v>3213</v>
      </c>
      <c r="F60" s="7" t="s">
        <v>52</v>
      </c>
      <c r="G60" s="32">
        <v>415</v>
      </c>
      <c r="H60" s="32"/>
      <c r="I60" s="32"/>
      <c r="J60" s="34">
        <v>235</v>
      </c>
      <c r="K60" s="154">
        <f t="shared" si="2"/>
        <v>56.626506024096393</v>
      </c>
      <c r="L60" s="154"/>
    </row>
    <row r="61" spans="1:12" x14ac:dyDescent="0.25">
      <c r="A61" s="31"/>
      <c r="B61" s="6"/>
      <c r="C61" s="18"/>
      <c r="D61" s="7"/>
      <c r="E61" s="7">
        <v>3214</v>
      </c>
      <c r="F61" s="7" t="s">
        <v>53</v>
      </c>
      <c r="G61" s="32">
        <v>0</v>
      </c>
      <c r="H61" s="32"/>
      <c r="I61" s="32"/>
      <c r="J61" s="34">
        <v>0</v>
      </c>
      <c r="K61" s="154" t="e">
        <f t="shared" si="2"/>
        <v>#DIV/0!</v>
      </c>
      <c r="L61" s="154"/>
    </row>
    <row r="62" spans="1:12" x14ac:dyDescent="0.25">
      <c r="A62" s="31"/>
      <c r="B62" s="41"/>
      <c r="C62" s="42"/>
      <c r="D62" s="43">
        <v>322</v>
      </c>
      <c r="E62" s="43"/>
      <c r="F62" s="43" t="s">
        <v>89</v>
      </c>
      <c r="G62" s="63">
        <v>15966</v>
      </c>
      <c r="H62" s="63"/>
      <c r="I62" s="63"/>
      <c r="J62" s="64">
        <v>16683.55</v>
      </c>
      <c r="K62" s="152">
        <f t="shared" si="2"/>
        <v>104.49423775522986</v>
      </c>
      <c r="L62" s="152"/>
    </row>
    <row r="63" spans="1:12" x14ac:dyDescent="0.25">
      <c r="A63" s="31"/>
      <c r="B63" s="6"/>
      <c r="C63" s="18"/>
      <c r="D63" s="7"/>
      <c r="E63" s="7">
        <v>3221</v>
      </c>
      <c r="F63" s="7" t="s">
        <v>54</v>
      </c>
      <c r="G63" s="32">
        <v>3869.9</v>
      </c>
      <c r="H63" s="32"/>
      <c r="I63" s="32"/>
      <c r="J63" s="34">
        <v>5407.99</v>
      </c>
      <c r="K63" s="154">
        <f t="shared" si="2"/>
        <v>139.74495464999094</v>
      </c>
      <c r="L63" s="154"/>
    </row>
    <row r="64" spans="1:12" x14ac:dyDescent="0.25">
      <c r="A64" s="31"/>
      <c r="B64" s="6"/>
      <c r="C64" s="18"/>
      <c r="D64" s="7"/>
      <c r="E64" s="7">
        <v>3222</v>
      </c>
      <c r="F64" s="7" t="s">
        <v>114</v>
      </c>
      <c r="G64" s="32">
        <v>24.48</v>
      </c>
      <c r="H64" s="32"/>
      <c r="I64" s="32"/>
      <c r="J64" s="34">
        <v>0</v>
      </c>
      <c r="K64" s="154">
        <f t="shared" si="2"/>
        <v>0</v>
      </c>
      <c r="L64" s="154"/>
    </row>
    <row r="65" spans="1:12" x14ac:dyDescent="0.25">
      <c r="A65" s="31"/>
      <c r="B65" s="6"/>
      <c r="C65" s="18"/>
      <c r="D65" s="7"/>
      <c r="E65" s="7">
        <v>3223</v>
      </c>
      <c r="F65" s="7" t="s">
        <v>55</v>
      </c>
      <c r="G65" s="32">
        <v>11300.79</v>
      </c>
      <c r="H65" s="32"/>
      <c r="I65" s="32"/>
      <c r="J65" s="34">
        <v>10926.12</v>
      </c>
      <c r="K65" s="154">
        <f t="shared" si="2"/>
        <v>96.684568070019878</v>
      </c>
      <c r="L65" s="154"/>
    </row>
    <row r="66" spans="1:12" x14ac:dyDescent="0.25">
      <c r="A66" s="31"/>
      <c r="B66" s="6"/>
      <c r="C66" s="18"/>
      <c r="D66" s="7"/>
      <c r="E66" s="7">
        <v>3225</v>
      </c>
      <c r="F66" s="7" t="s">
        <v>80</v>
      </c>
      <c r="G66" s="32">
        <v>40.39</v>
      </c>
      <c r="H66" s="32"/>
      <c r="I66" s="32"/>
      <c r="J66" s="34">
        <v>15.79</v>
      </c>
      <c r="K66" s="154">
        <f t="shared" si="2"/>
        <v>39.093835107699924</v>
      </c>
      <c r="L66" s="154"/>
    </row>
    <row r="67" spans="1:12" x14ac:dyDescent="0.25">
      <c r="A67" s="31"/>
      <c r="B67" s="6"/>
      <c r="C67" s="18"/>
      <c r="D67" s="7"/>
      <c r="E67" s="7">
        <v>3224</v>
      </c>
      <c r="F67" s="7" t="s">
        <v>56</v>
      </c>
      <c r="G67" s="32">
        <v>730.44</v>
      </c>
      <c r="H67" s="32"/>
      <c r="I67" s="32"/>
      <c r="J67" s="34">
        <v>333.65</v>
      </c>
      <c r="K67" s="154">
        <f t="shared" si="2"/>
        <v>45.677947538469951</v>
      </c>
      <c r="L67" s="154"/>
    </row>
    <row r="68" spans="1:12" x14ac:dyDescent="0.25">
      <c r="A68" s="31"/>
      <c r="B68" s="6"/>
      <c r="C68" s="18"/>
      <c r="D68" s="7"/>
      <c r="E68" s="7">
        <v>3227</v>
      </c>
      <c r="F68" s="7" t="s">
        <v>57</v>
      </c>
      <c r="G68" s="32">
        <v>0</v>
      </c>
      <c r="H68" s="32"/>
      <c r="I68" s="32"/>
      <c r="J68" s="34">
        <v>0</v>
      </c>
      <c r="K68" s="154" t="e">
        <f t="shared" si="2"/>
        <v>#DIV/0!</v>
      </c>
      <c r="L68" s="154"/>
    </row>
    <row r="69" spans="1:12" x14ac:dyDescent="0.25">
      <c r="A69" s="31"/>
      <c r="B69" s="41"/>
      <c r="C69" s="42"/>
      <c r="D69" s="43">
        <v>323</v>
      </c>
      <c r="E69" s="43"/>
      <c r="F69" s="43" t="s">
        <v>90</v>
      </c>
      <c r="G69" s="63">
        <v>21594.6</v>
      </c>
      <c r="H69" s="63"/>
      <c r="I69" s="63"/>
      <c r="J69" s="64">
        <v>22887.96</v>
      </c>
      <c r="K69" s="152">
        <f t="shared" si="2"/>
        <v>105.98927509655192</v>
      </c>
      <c r="L69" s="152"/>
    </row>
    <row r="70" spans="1:12" x14ac:dyDescent="0.25">
      <c r="A70" s="31"/>
      <c r="B70" s="6"/>
      <c r="C70" s="18"/>
      <c r="D70" s="7"/>
      <c r="E70" s="7">
        <v>3231</v>
      </c>
      <c r="F70" s="7" t="s">
        <v>58</v>
      </c>
      <c r="G70" s="32">
        <v>960.48</v>
      </c>
      <c r="H70" s="32"/>
      <c r="I70" s="32"/>
      <c r="J70" s="34">
        <v>674.52</v>
      </c>
      <c r="K70" s="154">
        <f t="shared" si="2"/>
        <v>70.227386306846569</v>
      </c>
      <c r="L70" s="154"/>
    </row>
    <row r="71" spans="1:12" x14ac:dyDescent="0.25">
      <c r="A71" s="31"/>
      <c r="B71" s="6"/>
      <c r="C71" s="18"/>
      <c r="D71" s="7"/>
      <c r="E71" s="7">
        <v>3232</v>
      </c>
      <c r="F71" s="7" t="s">
        <v>115</v>
      </c>
      <c r="G71" s="32">
        <v>2388.94</v>
      </c>
      <c r="H71" s="32"/>
      <c r="I71" s="32"/>
      <c r="J71" s="34">
        <v>3890.61</v>
      </c>
      <c r="K71" s="154">
        <f t="shared" si="2"/>
        <v>162.85925975537268</v>
      </c>
      <c r="L71" s="154"/>
    </row>
    <row r="72" spans="1:12" x14ac:dyDescent="0.25">
      <c r="A72" s="31"/>
      <c r="B72" s="6"/>
      <c r="C72" s="18"/>
      <c r="D72" s="7"/>
      <c r="E72" s="7">
        <v>3233</v>
      </c>
      <c r="F72" s="7" t="s">
        <v>59</v>
      </c>
      <c r="G72" s="32">
        <v>0</v>
      </c>
      <c r="H72" s="32"/>
      <c r="I72" s="32"/>
      <c r="J72" s="34">
        <v>70</v>
      </c>
      <c r="K72" s="154" t="e">
        <f t="shared" si="2"/>
        <v>#DIV/0!</v>
      </c>
      <c r="L72" s="154"/>
    </row>
    <row r="73" spans="1:12" x14ac:dyDescent="0.25">
      <c r="A73" s="31"/>
      <c r="B73" s="6"/>
      <c r="C73" s="18"/>
      <c r="D73" s="7"/>
      <c r="E73" s="7">
        <v>3234</v>
      </c>
      <c r="F73" s="7" t="s">
        <v>60</v>
      </c>
      <c r="G73" s="32">
        <v>3896.13</v>
      </c>
      <c r="H73" s="32"/>
      <c r="I73" s="32"/>
      <c r="J73" s="34">
        <v>6151.93</v>
      </c>
      <c r="K73" s="154">
        <f t="shared" si="2"/>
        <v>157.89847874685907</v>
      </c>
      <c r="L73" s="154"/>
    </row>
    <row r="74" spans="1:12" x14ac:dyDescent="0.25">
      <c r="A74" s="31"/>
      <c r="B74" s="6"/>
      <c r="C74" s="18"/>
      <c r="D74" s="7"/>
      <c r="E74" s="7">
        <v>3235</v>
      </c>
      <c r="F74" s="7" t="s">
        <v>61</v>
      </c>
      <c r="G74" s="32">
        <v>9015</v>
      </c>
      <c r="H74" s="32"/>
      <c r="I74" s="32"/>
      <c r="J74" s="34">
        <v>6787.5</v>
      </c>
      <c r="K74" s="154">
        <f t="shared" si="2"/>
        <v>75.291181364392685</v>
      </c>
      <c r="L74" s="154"/>
    </row>
    <row r="75" spans="1:12" x14ac:dyDescent="0.25">
      <c r="A75" s="31"/>
      <c r="B75" s="6"/>
      <c r="C75" s="18"/>
      <c r="D75" s="7"/>
      <c r="E75" s="7">
        <v>3236</v>
      </c>
      <c r="F75" s="7" t="s">
        <v>81</v>
      </c>
      <c r="G75" s="32">
        <v>0</v>
      </c>
      <c r="H75" s="32"/>
      <c r="I75" s="32"/>
      <c r="J75" s="34">
        <v>154.68</v>
      </c>
      <c r="K75" s="154" t="e">
        <f t="shared" si="2"/>
        <v>#DIV/0!</v>
      </c>
      <c r="L75" s="154"/>
    </row>
    <row r="76" spans="1:12" x14ac:dyDescent="0.25">
      <c r="A76" s="31"/>
      <c r="B76" s="6"/>
      <c r="C76" s="18"/>
      <c r="D76" s="7"/>
      <c r="E76" s="7">
        <v>3237</v>
      </c>
      <c r="F76" s="7" t="s">
        <v>62</v>
      </c>
      <c r="G76" s="32">
        <v>1631.25</v>
      </c>
      <c r="H76" s="32"/>
      <c r="I76" s="32"/>
      <c r="J76" s="34">
        <v>1305.74</v>
      </c>
      <c r="K76" s="154">
        <f t="shared" si="2"/>
        <v>80.045363984674339</v>
      </c>
      <c r="L76" s="154"/>
    </row>
    <row r="77" spans="1:12" x14ac:dyDescent="0.25">
      <c r="A77" s="31"/>
      <c r="B77" s="6"/>
      <c r="C77" s="18"/>
      <c r="D77" s="7"/>
      <c r="E77" s="7">
        <v>3238</v>
      </c>
      <c r="F77" s="7" t="s">
        <v>63</v>
      </c>
      <c r="G77" s="32">
        <v>2792.82</v>
      </c>
      <c r="H77" s="32"/>
      <c r="I77" s="32"/>
      <c r="J77" s="34">
        <v>2803.88</v>
      </c>
      <c r="K77" s="154">
        <f t="shared" si="2"/>
        <v>100.39601549688129</v>
      </c>
      <c r="L77" s="154"/>
    </row>
    <row r="78" spans="1:12" x14ac:dyDescent="0.25">
      <c r="A78" s="31"/>
      <c r="B78" s="6"/>
      <c r="C78" s="18"/>
      <c r="D78" s="7"/>
      <c r="E78" s="7">
        <v>3239</v>
      </c>
      <c r="F78" s="7" t="s">
        <v>64</v>
      </c>
      <c r="G78" s="32">
        <v>909.68</v>
      </c>
      <c r="H78" s="32"/>
      <c r="I78" s="32"/>
      <c r="J78" s="34">
        <v>1049.0999999999999</v>
      </c>
      <c r="K78" s="154">
        <f t="shared" si="2"/>
        <v>115.32626857796149</v>
      </c>
      <c r="L78" s="154"/>
    </row>
    <row r="79" spans="1:12" x14ac:dyDescent="0.25">
      <c r="A79" s="31"/>
      <c r="B79" s="84"/>
      <c r="C79" s="85"/>
      <c r="D79" s="86">
        <v>324</v>
      </c>
      <c r="E79" s="86"/>
      <c r="F79" s="86" t="s">
        <v>110</v>
      </c>
      <c r="G79" s="87">
        <v>234.58</v>
      </c>
      <c r="H79" s="87"/>
      <c r="I79" s="87"/>
      <c r="J79" s="88">
        <v>28.8</v>
      </c>
      <c r="K79" s="152">
        <f t="shared" si="2"/>
        <v>12.277261488617954</v>
      </c>
      <c r="L79" s="152"/>
    </row>
    <row r="80" spans="1:12" x14ac:dyDescent="0.25">
      <c r="A80" s="31"/>
      <c r="B80" s="6"/>
      <c r="C80" s="18"/>
      <c r="D80" s="7"/>
      <c r="E80" s="7">
        <v>3241</v>
      </c>
      <c r="F80" s="7" t="s">
        <v>111</v>
      </c>
      <c r="G80" s="32">
        <v>234.58</v>
      </c>
      <c r="H80" s="32"/>
      <c r="I80" s="32"/>
      <c r="J80" s="34">
        <v>28.8</v>
      </c>
      <c r="K80" s="154">
        <f t="shared" si="2"/>
        <v>12.277261488617954</v>
      </c>
      <c r="L80" s="154"/>
    </row>
    <row r="81" spans="1:12" x14ac:dyDescent="0.25">
      <c r="A81" s="31"/>
      <c r="B81" s="41"/>
      <c r="C81" s="42"/>
      <c r="D81" s="43">
        <v>329</v>
      </c>
      <c r="E81" s="43"/>
      <c r="F81" s="43" t="s">
        <v>88</v>
      </c>
      <c r="G81" s="63">
        <v>4214.3900000000003</v>
      </c>
      <c r="H81" s="63"/>
      <c r="I81" s="63"/>
      <c r="J81" s="64">
        <v>5199.9399999999996</v>
      </c>
      <c r="K81" s="152">
        <f t="shared" si="2"/>
        <v>123.38535351498079</v>
      </c>
      <c r="L81" s="152"/>
    </row>
    <row r="82" spans="1:12" x14ac:dyDescent="0.25">
      <c r="A82" s="31"/>
      <c r="B82" s="6"/>
      <c r="C82" s="18"/>
      <c r="D82" s="7"/>
      <c r="E82" s="7">
        <v>3291</v>
      </c>
      <c r="F82" s="7" t="s">
        <v>82</v>
      </c>
      <c r="G82" s="32">
        <v>0</v>
      </c>
      <c r="H82" s="32"/>
      <c r="I82" s="32"/>
      <c r="J82" s="34">
        <v>0</v>
      </c>
      <c r="K82" s="154" t="e">
        <f t="shared" si="2"/>
        <v>#DIV/0!</v>
      </c>
      <c r="L82" s="154"/>
    </row>
    <row r="83" spans="1:12" x14ac:dyDescent="0.25">
      <c r="A83" s="31"/>
      <c r="B83" s="6"/>
      <c r="C83" s="18"/>
      <c r="D83" s="7"/>
      <c r="E83" s="7">
        <v>3292</v>
      </c>
      <c r="F83" s="7" t="s">
        <v>83</v>
      </c>
      <c r="G83" s="32">
        <v>0</v>
      </c>
      <c r="H83" s="32"/>
      <c r="I83" s="32"/>
      <c r="J83" s="34">
        <v>0</v>
      </c>
      <c r="K83" s="154"/>
      <c r="L83" s="154"/>
    </row>
    <row r="84" spans="1:12" x14ac:dyDescent="0.25">
      <c r="A84" s="31"/>
      <c r="B84" s="6"/>
      <c r="C84" s="18"/>
      <c r="D84" s="7"/>
      <c r="E84" s="7">
        <v>3293</v>
      </c>
      <c r="F84" s="7" t="s">
        <v>84</v>
      </c>
      <c r="G84" s="32">
        <v>602.88</v>
      </c>
      <c r="H84" s="32"/>
      <c r="I84" s="32"/>
      <c r="J84" s="34">
        <v>0</v>
      </c>
      <c r="K84" s="154"/>
      <c r="L84" s="154"/>
    </row>
    <row r="85" spans="1:12" x14ac:dyDescent="0.25">
      <c r="A85" s="31"/>
      <c r="B85" s="6"/>
      <c r="C85" s="18"/>
      <c r="D85" s="7"/>
      <c r="E85" s="7">
        <v>3294</v>
      </c>
      <c r="F85" s="7" t="s">
        <v>85</v>
      </c>
      <c r="G85" s="32">
        <v>150</v>
      </c>
      <c r="H85" s="32"/>
      <c r="I85" s="32"/>
      <c r="J85" s="34">
        <v>145</v>
      </c>
      <c r="K85" s="154">
        <f t="shared" si="2"/>
        <v>96.666666666666671</v>
      </c>
      <c r="L85" s="154"/>
    </row>
    <row r="86" spans="1:12" x14ac:dyDescent="0.25">
      <c r="A86" s="31"/>
      <c r="B86" s="6"/>
      <c r="C86" s="18"/>
      <c r="D86" s="7"/>
      <c r="E86" s="7">
        <v>3295</v>
      </c>
      <c r="F86" s="7" t="s">
        <v>86</v>
      </c>
      <c r="G86" s="32">
        <v>236.48</v>
      </c>
      <c r="H86" s="32"/>
      <c r="I86" s="32"/>
      <c r="J86" s="34">
        <v>2727.72</v>
      </c>
      <c r="K86" s="154">
        <f t="shared" si="2"/>
        <v>1153.4675236806495</v>
      </c>
      <c r="L86" s="154"/>
    </row>
    <row r="87" spans="1:12" x14ac:dyDescent="0.25">
      <c r="A87" s="31"/>
      <c r="B87" s="6"/>
      <c r="C87" s="18"/>
      <c r="D87" s="7"/>
      <c r="E87" s="7">
        <v>3296</v>
      </c>
      <c r="F87" s="7" t="s">
        <v>87</v>
      </c>
      <c r="G87" s="32">
        <v>0</v>
      </c>
      <c r="H87" s="32"/>
      <c r="I87" s="32"/>
      <c r="J87" s="34">
        <v>0</v>
      </c>
      <c r="K87" s="154" t="e">
        <f t="shared" si="2"/>
        <v>#DIV/0!</v>
      </c>
      <c r="L87" s="154"/>
    </row>
    <row r="88" spans="1:12" x14ac:dyDescent="0.25">
      <c r="A88" s="31"/>
      <c r="B88" s="6"/>
      <c r="C88" s="18"/>
      <c r="D88" s="7"/>
      <c r="E88" s="7">
        <v>3299</v>
      </c>
      <c r="F88" s="7" t="s">
        <v>88</v>
      </c>
      <c r="G88" s="32">
        <v>1325.03</v>
      </c>
      <c r="H88" s="32"/>
      <c r="I88" s="32"/>
      <c r="J88" s="34">
        <v>2327.2199999999998</v>
      </c>
      <c r="K88" s="154">
        <f t="shared" si="2"/>
        <v>175.63526863542711</v>
      </c>
      <c r="L88" s="154"/>
    </row>
    <row r="89" spans="1:12" x14ac:dyDescent="0.25">
      <c r="A89" s="31"/>
      <c r="B89" s="47"/>
      <c r="C89" s="49">
        <v>34</v>
      </c>
      <c r="D89" s="48"/>
      <c r="E89" s="48"/>
      <c r="F89" s="48" t="s">
        <v>78</v>
      </c>
      <c r="G89" s="71">
        <v>343.25</v>
      </c>
      <c r="H89" s="71">
        <v>8300</v>
      </c>
      <c r="I89" s="59"/>
      <c r="J89" s="67">
        <v>486.35</v>
      </c>
      <c r="K89" s="152">
        <f t="shared" si="2"/>
        <v>141.68973051711583</v>
      </c>
      <c r="L89" s="152">
        <f t="shared" si="3"/>
        <v>5.8596385542168683</v>
      </c>
    </row>
    <row r="90" spans="1:12" x14ac:dyDescent="0.25">
      <c r="A90" s="31"/>
      <c r="B90" s="41"/>
      <c r="C90" s="42"/>
      <c r="D90" s="43">
        <v>343</v>
      </c>
      <c r="E90" s="43"/>
      <c r="F90" s="43" t="s">
        <v>91</v>
      </c>
      <c r="G90" s="63">
        <v>343.25</v>
      </c>
      <c r="H90" s="63"/>
      <c r="I90" s="63"/>
      <c r="J90" s="64">
        <v>486.35</v>
      </c>
      <c r="K90" s="152">
        <f t="shared" si="2"/>
        <v>141.68973051711583</v>
      </c>
      <c r="L90" s="152"/>
    </row>
    <row r="91" spans="1:12" x14ac:dyDescent="0.25">
      <c r="A91" s="31"/>
      <c r="B91" s="6"/>
      <c r="C91" s="18"/>
      <c r="D91" s="7"/>
      <c r="E91" s="7">
        <v>3431</v>
      </c>
      <c r="F91" s="7" t="s">
        <v>92</v>
      </c>
      <c r="G91" s="32">
        <v>343.25</v>
      </c>
      <c r="H91" s="32"/>
      <c r="I91" s="32"/>
      <c r="J91" s="34">
        <v>486.35</v>
      </c>
      <c r="K91" s="154">
        <f t="shared" si="2"/>
        <v>141.68973051711583</v>
      </c>
      <c r="L91" s="154"/>
    </row>
    <row r="92" spans="1:12" x14ac:dyDescent="0.25">
      <c r="B92" s="6"/>
      <c r="C92" s="18"/>
      <c r="D92" s="7"/>
      <c r="E92" s="7">
        <v>3432</v>
      </c>
      <c r="F92" s="7" t="s">
        <v>93</v>
      </c>
      <c r="G92" s="32">
        <v>0</v>
      </c>
      <c r="H92" s="32"/>
      <c r="I92" s="32"/>
      <c r="J92" s="34">
        <v>0</v>
      </c>
      <c r="K92" s="154"/>
      <c r="L92" s="154"/>
    </row>
    <row r="93" spans="1:12" x14ac:dyDescent="0.25">
      <c r="A93" s="31"/>
      <c r="B93" s="6"/>
      <c r="C93" s="18"/>
      <c r="D93" s="7"/>
      <c r="E93" s="7">
        <v>3433</v>
      </c>
      <c r="F93" s="7" t="s">
        <v>94</v>
      </c>
      <c r="G93" s="32">
        <v>0</v>
      </c>
      <c r="H93" s="32"/>
      <c r="I93" s="32"/>
      <c r="J93" s="34">
        <v>0</v>
      </c>
      <c r="K93" s="154" t="e">
        <f t="shared" si="2"/>
        <v>#DIV/0!</v>
      </c>
      <c r="L93" s="154"/>
    </row>
    <row r="94" spans="1:12" x14ac:dyDescent="0.25">
      <c r="A94" s="31"/>
      <c r="B94" s="6"/>
      <c r="C94" s="18"/>
      <c r="D94" s="7"/>
      <c r="E94" s="7">
        <v>3434</v>
      </c>
      <c r="F94" s="7" t="s">
        <v>95</v>
      </c>
      <c r="G94" s="32">
        <v>0</v>
      </c>
      <c r="H94" s="32"/>
      <c r="I94" s="32"/>
      <c r="J94" s="34">
        <v>0</v>
      </c>
      <c r="K94" s="154" t="e">
        <f t="shared" si="2"/>
        <v>#DIV/0!</v>
      </c>
      <c r="L94" s="154"/>
    </row>
    <row r="95" spans="1:12" x14ac:dyDescent="0.25">
      <c r="A95" s="31"/>
      <c r="B95" s="47"/>
      <c r="C95" s="49">
        <v>37</v>
      </c>
      <c r="D95" s="48"/>
      <c r="E95" s="48"/>
      <c r="F95" s="48" t="s">
        <v>96</v>
      </c>
      <c r="G95" s="71">
        <v>0</v>
      </c>
      <c r="H95" s="59">
        <v>0</v>
      </c>
      <c r="I95" s="59"/>
      <c r="J95" s="60">
        <v>0</v>
      </c>
      <c r="K95" s="152"/>
      <c r="L95" s="152"/>
    </row>
    <row r="96" spans="1:12" x14ac:dyDescent="0.25">
      <c r="A96" s="31"/>
      <c r="B96" s="41"/>
      <c r="C96" s="42"/>
      <c r="D96" s="43">
        <v>372</v>
      </c>
      <c r="E96" s="43"/>
      <c r="F96" s="43" t="s">
        <v>97</v>
      </c>
      <c r="G96" s="63"/>
      <c r="H96" s="63"/>
      <c r="I96" s="63"/>
      <c r="J96" s="64"/>
      <c r="K96" s="152"/>
      <c r="L96" s="152"/>
    </row>
    <row r="97" spans="1:12" x14ac:dyDescent="0.25">
      <c r="A97" s="31"/>
      <c r="B97" s="6"/>
      <c r="C97" s="18"/>
      <c r="D97" s="7"/>
      <c r="E97" s="7">
        <v>3721</v>
      </c>
      <c r="F97" s="7" t="s">
        <v>112</v>
      </c>
      <c r="G97" s="32"/>
      <c r="H97" s="32"/>
      <c r="I97" s="32"/>
      <c r="J97" s="34"/>
      <c r="K97" s="154"/>
      <c r="L97" s="154"/>
    </row>
    <row r="98" spans="1:12" x14ac:dyDescent="0.25">
      <c r="A98" s="31"/>
      <c r="B98" s="47"/>
      <c r="C98" s="49">
        <v>38</v>
      </c>
      <c r="D98" s="48"/>
      <c r="E98" s="48"/>
      <c r="F98" s="48" t="s">
        <v>43</v>
      </c>
      <c r="G98" s="59">
        <v>0</v>
      </c>
      <c r="H98" s="71">
        <v>891</v>
      </c>
      <c r="I98" s="59"/>
      <c r="J98" s="67">
        <v>878.28</v>
      </c>
      <c r="K98" s="152" t="e">
        <f t="shared" si="2"/>
        <v>#DIV/0!</v>
      </c>
      <c r="L98" s="152">
        <f t="shared" si="3"/>
        <v>98.57239057239056</v>
      </c>
    </row>
    <row r="99" spans="1:12" x14ac:dyDescent="0.25">
      <c r="A99" s="31"/>
      <c r="B99" s="41"/>
      <c r="C99" s="42"/>
      <c r="D99" s="43">
        <v>381</v>
      </c>
      <c r="E99" s="43"/>
      <c r="F99" s="43" t="s">
        <v>43</v>
      </c>
      <c r="G99" s="63">
        <v>0</v>
      </c>
      <c r="H99" s="63"/>
      <c r="I99" s="63"/>
      <c r="J99" s="64">
        <v>878.28</v>
      </c>
      <c r="K99" s="152"/>
      <c r="L99" s="152"/>
    </row>
    <row r="100" spans="1:12" x14ac:dyDescent="0.25">
      <c r="A100" s="31"/>
      <c r="B100" s="6"/>
      <c r="C100" s="18"/>
      <c r="D100" s="7"/>
      <c r="E100" s="7">
        <v>3812</v>
      </c>
      <c r="F100" s="7" t="s">
        <v>98</v>
      </c>
      <c r="G100" s="32">
        <v>0</v>
      </c>
      <c r="H100" s="32"/>
      <c r="I100" s="32"/>
      <c r="J100" s="34">
        <v>878.28</v>
      </c>
      <c r="K100" s="154"/>
      <c r="L100" s="154"/>
    </row>
    <row r="101" spans="1:12" x14ac:dyDescent="0.25">
      <c r="A101" s="31"/>
      <c r="B101" s="52">
        <v>4</v>
      </c>
      <c r="C101" s="52"/>
      <c r="D101" s="52"/>
      <c r="E101" s="52"/>
      <c r="F101" s="53" t="s">
        <v>5</v>
      </c>
      <c r="G101" s="72">
        <v>651.66</v>
      </c>
      <c r="H101" s="58">
        <v>39723.870000000003</v>
      </c>
      <c r="I101" s="58"/>
      <c r="J101" s="56">
        <v>11462</v>
      </c>
      <c r="K101" s="151">
        <f t="shared" si="2"/>
        <v>1758.8926740938525</v>
      </c>
      <c r="L101" s="151">
        <f t="shared" si="3"/>
        <v>28.854187671040105</v>
      </c>
    </row>
    <row r="102" spans="1:12" x14ac:dyDescent="0.25">
      <c r="A102" s="31"/>
      <c r="B102" s="46"/>
      <c r="C102" s="45">
        <v>42</v>
      </c>
      <c r="D102" s="46"/>
      <c r="E102" s="46"/>
      <c r="F102" s="50" t="s">
        <v>67</v>
      </c>
      <c r="G102" s="71">
        <v>651.66</v>
      </c>
      <c r="H102" s="71">
        <v>24723.87</v>
      </c>
      <c r="I102" s="65"/>
      <c r="J102" s="67">
        <v>837</v>
      </c>
      <c r="K102" s="152">
        <f t="shared" si="2"/>
        <v>128.44121167479975</v>
      </c>
      <c r="L102" s="152">
        <f t="shared" si="3"/>
        <v>3.3853923354232167</v>
      </c>
    </row>
    <row r="103" spans="1:12" x14ac:dyDescent="0.25">
      <c r="A103" s="31"/>
      <c r="B103" s="44"/>
      <c r="C103" s="44"/>
      <c r="D103" s="41">
        <v>422</v>
      </c>
      <c r="E103" s="41"/>
      <c r="F103" s="41" t="s">
        <v>68</v>
      </c>
      <c r="G103" s="63">
        <v>551.69000000000005</v>
      </c>
      <c r="H103" s="63"/>
      <c r="I103" s="66"/>
      <c r="J103" s="64">
        <v>819</v>
      </c>
      <c r="K103" s="152">
        <f t="shared" si="2"/>
        <v>148.45293552538561</v>
      </c>
      <c r="L103" s="152"/>
    </row>
    <row r="104" spans="1:12" x14ac:dyDescent="0.25">
      <c r="A104" s="31"/>
      <c r="B104" s="8"/>
      <c r="C104" s="8"/>
      <c r="D104" s="6"/>
      <c r="E104" s="6">
        <v>4221</v>
      </c>
      <c r="F104" s="6" t="s">
        <v>66</v>
      </c>
      <c r="G104" s="32">
        <v>0</v>
      </c>
      <c r="H104" s="32"/>
      <c r="I104" s="33"/>
      <c r="J104" s="34">
        <v>0</v>
      </c>
      <c r="K104" s="154" t="e">
        <f t="shared" si="2"/>
        <v>#DIV/0!</v>
      </c>
      <c r="L104" s="154"/>
    </row>
    <row r="105" spans="1:12" x14ac:dyDescent="0.25">
      <c r="A105" s="31"/>
      <c r="B105" s="8"/>
      <c r="C105" s="8"/>
      <c r="D105" s="6"/>
      <c r="E105" s="6">
        <v>4227</v>
      </c>
      <c r="F105" s="6" t="s">
        <v>116</v>
      </c>
      <c r="G105" s="32">
        <v>551.69000000000005</v>
      </c>
      <c r="H105" s="32"/>
      <c r="I105" s="33"/>
      <c r="J105" s="34">
        <v>819</v>
      </c>
      <c r="K105" s="154"/>
      <c r="L105" s="154"/>
    </row>
    <row r="106" spans="1:12" x14ac:dyDescent="0.25">
      <c r="A106" s="31"/>
      <c r="B106" s="44"/>
      <c r="C106" s="44"/>
      <c r="D106" s="41">
        <v>424</v>
      </c>
      <c r="E106" s="41"/>
      <c r="F106" s="41" t="s">
        <v>69</v>
      </c>
      <c r="G106" s="63">
        <v>99.97</v>
      </c>
      <c r="H106" s="63"/>
      <c r="I106" s="66"/>
      <c r="J106" s="64">
        <v>18</v>
      </c>
      <c r="K106" s="152"/>
      <c r="L106" s="152"/>
    </row>
    <row r="107" spans="1:12" x14ac:dyDescent="0.25">
      <c r="A107" s="31"/>
      <c r="B107" s="44"/>
      <c r="C107" s="44"/>
      <c r="D107" s="41"/>
      <c r="E107" s="41">
        <v>4241</v>
      </c>
      <c r="F107" s="41" t="s">
        <v>65</v>
      </c>
      <c r="G107" s="63">
        <v>99.97</v>
      </c>
      <c r="H107" s="63"/>
      <c r="I107" s="66"/>
      <c r="J107" s="64">
        <v>18</v>
      </c>
      <c r="K107" s="152"/>
      <c r="L107" s="152"/>
    </row>
    <row r="108" spans="1:12" x14ac:dyDescent="0.25">
      <c r="A108" s="31"/>
      <c r="B108" s="44"/>
      <c r="C108" s="76">
        <v>45</v>
      </c>
      <c r="D108" s="41"/>
      <c r="E108" s="41"/>
      <c r="F108" s="41" t="s">
        <v>119</v>
      </c>
      <c r="G108" s="63">
        <v>0</v>
      </c>
      <c r="H108" s="63">
        <v>15000</v>
      </c>
      <c r="I108" s="66"/>
      <c r="J108" s="64">
        <v>10625</v>
      </c>
      <c r="K108" s="152"/>
      <c r="L108" s="152"/>
    </row>
    <row r="109" spans="1:12" x14ac:dyDescent="0.25">
      <c r="A109" s="31"/>
      <c r="B109" s="8"/>
      <c r="C109" s="8"/>
      <c r="D109" s="6">
        <v>45</v>
      </c>
      <c r="E109" s="6"/>
      <c r="F109" s="6" t="s">
        <v>119</v>
      </c>
      <c r="G109" s="32">
        <v>0</v>
      </c>
      <c r="H109" s="32"/>
      <c r="I109" s="33"/>
      <c r="J109" s="34">
        <v>10625</v>
      </c>
      <c r="K109" s="154"/>
      <c r="L109" s="154"/>
    </row>
  </sheetData>
  <mergeCells count="7">
    <mergeCell ref="B5:L5"/>
    <mergeCell ref="B3:L3"/>
    <mergeCell ref="B44:F44"/>
    <mergeCell ref="B45:F45"/>
    <mergeCell ref="B9:F9"/>
    <mergeCell ref="B10:F10"/>
    <mergeCell ref="B7:L7"/>
  </mergeCells>
  <pageMargins left="0.7" right="0.7" top="0.75" bottom="0.75" header="0.3" footer="0.3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"/>
  <sheetViews>
    <sheetView topLeftCell="A5" workbookViewId="0">
      <selection activeCell="D10" sqref="D10"/>
    </sheetView>
  </sheetViews>
  <sheetFormatPr defaultRowHeight="15" x14ac:dyDescent="0.25"/>
  <cols>
    <col min="2" max="2" width="37.7109375" customWidth="1"/>
    <col min="3" max="3" width="25.28515625" customWidth="1"/>
    <col min="4" max="4" width="25" customWidth="1"/>
    <col min="5" max="5" width="25.28515625" hidden="1" customWidth="1"/>
    <col min="6" max="6" width="25.28515625" customWidth="1"/>
    <col min="7" max="8" width="15.7109375" customWidth="1"/>
  </cols>
  <sheetData>
    <row r="1" spans="2:8" x14ac:dyDescent="0.25">
      <c r="B1" s="89" t="s">
        <v>118</v>
      </c>
    </row>
    <row r="2" spans="2:8" ht="18" x14ac:dyDescent="0.25">
      <c r="B2" s="2"/>
      <c r="C2" s="2"/>
      <c r="D2" s="2"/>
      <c r="E2" s="2"/>
      <c r="F2" s="3"/>
      <c r="G2" s="3"/>
      <c r="H2" s="3"/>
    </row>
    <row r="3" spans="2:8" ht="15.75" customHeight="1" x14ac:dyDescent="0.25">
      <c r="B3" s="177" t="s">
        <v>21</v>
      </c>
      <c r="C3" s="177"/>
      <c r="D3" s="177"/>
      <c r="E3" s="177"/>
      <c r="F3" s="177"/>
      <c r="G3" s="177"/>
      <c r="H3" s="177"/>
    </row>
    <row r="4" spans="2:8" ht="18" x14ac:dyDescent="0.25">
      <c r="B4" s="2"/>
      <c r="C4" s="2"/>
      <c r="D4" s="2"/>
      <c r="E4" s="2"/>
      <c r="F4" s="3"/>
      <c r="G4" s="3"/>
      <c r="H4" s="3"/>
    </row>
    <row r="5" spans="2:8" ht="31.5" customHeight="1" x14ac:dyDescent="0.25">
      <c r="B5" s="29" t="s">
        <v>6</v>
      </c>
      <c r="C5" s="29" t="s">
        <v>257</v>
      </c>
      <c r="D5" s="29" t="s">
        <v>251</v>
      </c>
      <c r="E5" s="29" t="s">
        <v>22</v>
      </c>
      <c r="F5" s="29" t="s">
        <v>258</v>
      </c>
      <c r="G5" s="29" t="s">
        <v>10</v>
      </c>
      <c r="H5" s="29" t="s">
        <v>23</v>
      </c>
    </row>
    <row r="6" spans="2:8" s="22" customFormat="1" ht="11.25" x14ac:dyDescent="0.2">
      <c r="B6" s="30">
        <v>1</v>
      </c>
      <c r="C6" s="30">
        <v>2</v>
      </c>
      <c r="D6" s="30">
        <v>3</v>
      </c>
      <c r="E6" s="30">
        <v>4</v>
      </c>
      <c r="F6" s="30">
        <v>4</v>
      </c>
      <c r="G6" s="30" t="s">
        <v>120</v>
      </c>
      <c r="H6" s="30" t="s">
        <v>121</v>
      </c>
    </row>
    <row r="7" spans="2:8" ht="15.75" customHeight="1" x14ac:dyDescent="0.25">
      <c r="B7" s="54" t="s">
        <v>7</v>
      </c>
      <c r="C7" s="73">
        <f>C8+C16</f>
        <v>751283.77</v>
      </c>
      <c r="D7" s="79">
        <f>D8+D16</f>
        <v>1948657.05</v>
      </c>
      <c r="E7" s="73"/>
      <c r="F7" s="55">
        <f>F8+F16</f>
        <v>970873.72</v>
      </c>
      <c r="G7" s="78">
        <f>IFERROR(F7/C7*100,"")</f>
        <v>129.22862954965737</v>
      </c>
      <c r="H7" s="78">
        <f>IFERROR(F7/D7*100,"")</f>
        <v>49.822708413468646</v>
      </c>
    </row>
    <row r="8" spans="2:8" ht="15.75" customHeight="1" x14ac:dyDescent="0.25">
      <c r="B8" s="75" t="s">
        <v>70</v>
      </c>
      <c r="C8" s="35">
        <f>SUM(C9:C15)</f>
        <v>720138.13</v>
      </c>
      <c r="D8" s="35">
        <f>SUM(D9:D15)</f>
        <v>1787455.09</v>
      </c>
      <c r="E8" s="35"/>
      <c r="F8" s="80">
        <f>SUM(F9:F15)</f>
        <v>894256.44</v>
      </c>
      <c r="G8" s="81">
        <f t="shared" ref="G8:G21" si="0">IFERROR(F8/C8*100,"")</f>
        <v>124.17846004071468</v>
      </c>
      <c r="H8" s="81">
        <f t="shared" ref="H8:H21" si="1">IFERROR(F8/D8*100,"")</f>
        <v>50.029589274883534</v>
      </c>
    </row>
    <row r="9" spans="2:8" x14ac:dyDescent="0.25">
      <c r="B9" s="9" t="s">
        <v>73</v>
      </c>
      <c r="C9" s="32">
        <v>662060.69999999995</v>
      </c>
      <c r="D9" s="32">
        <v>1582800</v>
      </c>
      <c r="E9" s="32"/>
      <c r="F9" s="34">
        <v>831544.22</v>
      </c>
      <c r="G9" s="77">
        <f t="shared" si="0"/>
        <v>125.59939292575439</v>
      </c>
      <c r="H9" s="77">
        <f t="shared" si="1"/>
        <v>52.536278746525142</v>
      </c>
    </row>
    <row r="10" spans="2:8" x14ac:dyDescent="0.25">
      <c r="B10" s="25" t="s">
        <v>71</v>
      </c>
      <c r="C10" s="32">
        <v>57082.52</v>
      </c>
      <c r="D10" s="32">
        <v>171631.22</v>
      </c>
      <c r="E10" s="32"/>
      <c r="F10" s="34">
        <v>61388.87</v>
      </c>
      <c r="G10" s="77">
        <f t="shared" si="0"/>
        <v>107.54407829226882</v>
      </c>
      <c r="H10" s="77">
        <f t="shared" si="1"/>
        <v>35.76789234499411</v>
      </c>
    </row>
    <row r="11" spans="2:8" x14ac:dyDescent="0.25">
      <c r="B11" s="25" t="s">
        <v>72</v>
      </c>
      <c r="C11" s="32">
        <v>343.25</v>
      </c>
      <c r="D11" s="32">
        <v>8300</v>
      </c>
      <c r="E11" s="32"/>
      <c r="F11" s="34">
        <v>486.35</v>
      </c>
      <c r="G11" s="77">
        <f t="shared" si="0"/>
        <v>141.68973051711583</v>
      </c>
      <c r="H11" s="77"/>
    </row>
    <row r="12" spans="2:8" x14ac:dyDescent="0.25">
      <c r="B12" s="25" t="s">
        <v>123</v>
      </c>
      <c r="C12" s="32">
        <v>0</v>
      </c>
      <c r="D12" s="32">
        <v>0</v>
      </c>
      <c r="E12" s="32"/>
      <c r="F12" s="34">
        <v>0</v>
      </c>
      <c r="G12" s="77" t="str">
        <f t="shared" si="0"/>
        <v/>
      </c>
      <c r="H12" s="77" t="str">
        <f t="shared" si="1"/>
        <v/>
      </c>
    </row>
    <row r="13" spans="2:8" x14ac:dyDescent="0.25">
      <c r="B13" s="25" t="s">
        <v>122</v>
      </c>
      <c r="C13" s="32">
        <v>0</v>
      </c>
      <c r="D13" s="32">
        <v>0</v>
      </c>
      <c r="E13" s="32"/>
      <c r="F13" s="34">
        <v>0</v>
      </c>
      <c r="G13" s="77" t="str">
        <f t="shared" si="0"/>
        <v/>
      </c>
      <c r="H13" s="77" t="str">
        <f t="shared" si="1"/>
        <v/>
      </c>
    </row>
    <row r="14" spans="2:8" x14ac:dyDescent="0.25">
      <c r="B14" s="25" t="s">
        <v>124</v>
      </c>
      <c r="C14" s="32">
        <v>651.66</v>
      </c>
      <c r="D14" s="32">
        <v>24723.87</v>
      </c>
      <c r="E14" s="32"/>
      <c r="F14" s="34">
        <v>837</v>
      </c>
      <c r="G14" s="77">
        <f t="shared" si="0"/>
        <v>128.44121167479975</v>
      </c>
      <c r="H14" s="77">
        <f t="shared" si="1"/>
        <v>3.3853923354232167</v>
      </c>
    </row>
    <row r="15" spans="2:8" x14ac:dyDescent="0.25">
      <c r="B15" s="25" t="s">
        <v>125</v>
      </c>
      <c r="C15" s="32">
        <v>0</v>
      </c>
      <c r="D15" s="32">
        <v>0</v>
      </c>
      <c r="E15" s="32"/>
      <c r="F15" s="34">
        <v>0</v>
      </c>
      <c r="G15" s="77" t="str">
        <f t="shared" si="0"/>
        <v/>
      </c>
      <c r="H15" s="77" t="str">
        <f t="shared" si="1"/>
        <v/>
      </c>
    </row>
    <row r="16" spans="2:8" x14ac:dyDescent="0.25">
      <c r="B16" s="75" t="s">
        <v>74</v>
      </c>
      <c r="C16" s="82">
        <f>SUM(C17:C21)</f>
        <v>31145.64</v>
      </c>
      <c r="D16" s="35">
        <f>SUM(D17:D21)</f>
        <v>161201.96</v>
      </c>
      <c r="E16" s="37"/>
      <c r="F16" s="80">
        <f>SUM(F17:F21)</f>
        <v>76617.279999999999</v>
      </c>
      <c r="G16" s="81">
        <f t="shared" si="0"/>
        <v>245.9968072577735</v>
      </c>
      <c r="H16" s="81">
        <f t="shared" si="1"/>
        <v>47.528752131797901</v>
      </c>
    </row>
    <row r="17" spans="2:8" x14ac:dyDescent="0.25">
      <c r="B17" s="24" t="s">
        <v>73</v>
      </c>
      <c r="C17" s="32">
        <v>29386.75</v>
      </c>
      <c r="D17" s="32">
        <v>129977.97</v>
      </c>
      <c r="E17" s="33"/>
      <c r="F17" s="34">
        <v>62462.84</v>
      </c>
      <c r="G17" s="77">
        <f t="shared" si="0"/>
        <v>212.55443354573066</v>
      </c>
      <c r="H17" s="77">
        <f t="shared" si="1"/>
        <v>48.056482186942908</v>
      </c>
    </row>
    <row r="18" spans="2:8" x14ac:dyDescent="0.25">
      <c r="B18" s="24" t="s">
        <v>71</v>
      </c>
      <c r="C18" s="32">
        <v>1758.89</v>
      </c>
      <c r="D18" s="32">
        <v>15332.99</v>
      </c>
      <c r="E18" s="33"/>
      <c r="F18" s="34">
        <v>2651.16</v>
      </c>
      <c r="G18" s="77"/>
      <c r="H18" s="77">
        <f t="shared" si="1"/>
        <v>17.290561071258772</v>
      </c>
    </row>
    <row r="19" spans="2:8" x14ac:dyDescent="0.25">
      <c r="B19" s="24" t="s">
        <v>75</v>
      </c>
      <c r="C19" s="32">
        <v>0</v>
      </c>
      <c r="D19" s="32">
        <v>0</v>
      </c>
      <c r="E19" s="33"/>
      <c r="F19" s="34">
        <v>0</v>
      </c>
      <c r="G19" s="77" t="str">
        <f t="shared" si="0"/>
        <v/>
      </c>
      <c r="H19" s="77" t="str">
        <f t="shared" si="1"/>
        <v/>
      </c>
    </row>
    <row r="20" spans="2:8" x14ac:dyDescent="0.25">
      <c r="B20" s="24" t="s">
        <v>76</v>
      </c>
      <c r="C20" s="32">
        <v>0</v>
      </c>
      <c r="D20" s="32">
        <v>891</v>
      </c>
      <c r="E20" s="33"/>
      <c r="F20" s="34">
        <v>878.28</v>
      </c>
      <c r="G20" s="77" t="str">
        <f t="shared" si="0"/>
        <v/>
      </c>
      <c r="H20" s="77">
        <f t="shared" si="1"/>
        <v>98.57239057239056</v>
      </c>
    </row>
    <row r="21" spans="2:8" ht="25.5" x14ac:dyDescent="0.25">
      <c r="B21" s="24" t="s">
        <v>103</v>
      </c>
      <c r="C21" s="32">
        <v>0</v>
      </c>
      <c r="D21" s="32">
        <v>15000</v>
      </c>
      <c r="E21" s="33"/>
      <c r="F21" s="34">
        <v>10625</v>
      </c>
      <c r="G21" s="77" t="str">
        <f t="shared" si="0"/>
        <v/>
      </c>
      <c r="H21" s="77">
        <f t="shared" si="1"/>
        <v>70.833333333333343</v>
      </c>
    </row>
  </sheetData>
  <mergeCells count="1">
    <mergeCell ref="B3:H3"/>
  </mergeCells>
  <pageMargins left="0.7" right="0.7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78"/>
  <sheetViews>
    <sheetView tabSelected="1" topLeftCell="A136" zoomScaleNormal="100" workbookViewId="0">
      <selection activeCell="G465" sqref="G465"/>
    </sheetView>
  </sheetViews>
  <sheetFormatPr defaultColWidth="8.85546875" defaultRowHeight="15" x14ac:dyDescent="0.25"/>
  <cols>
    <col min="2" max="2" width="11.28515625" customWidth="1"/>
    <col min="3" max="3" width="50.5703125" customWidth="1"/>
    <col min="4" max="4" width="26" customWidth="1"/>
    <col min="5" max="5" width="23.42578125" customWidth="1"/>
    <col min="6" max="6" width="22.5703125" customWidth="1"/>
    <col min="7" max="7" width="16.5703125" customWidth="1"/>
    <col min="8" max="10" width="25.28515625" customWidth="1"/>
    <col min="11" max="12" width="15.7109375" customWidth="1"/>
  </cols>
  <sheetData>
    <row r="2" spans="2:12" ht="18" x14ac:dyDescent="0.25">
      <c r="B2" s="2"/>
      <c r="C2" s="2"/>
      <c r="D2" s="2"/>
      <c r="E2" s="2"/>
      <c r="F2" s="2"/>
      <c r="G2" s="2"/>
      <c r="H2" s="2"/>
      <c r="I2" s="2"/>
      <c r="J2" s="3"/>
      <c r="K2" s="3"/>
    </row>
    <row r="3" spans="2:12" ht="15.75" customHeight="1" x14ac:dyDescent="0.25">
      <c r="B3" s="177" t="s">
        <v>102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2:12" ht="38.25" x14ac:dyDescent="0.25">
      <c r="B4" s="195" t="s">
        <v>6</v>
      </c>
      <c r="C4" s="196"/>
      <c r="D4" s="90" t="s">
        <v>259</v>
      </c>
      <c r="E4" s="90" t="s">
        <v>260</v>
      </c>
      <c r="F4" s="90" t="s">
        <v>261</v>
      </c>
      <c r="G4" s="90" t="s">
        <v>126</v>
      </c>
      <c r="H4" s="90" t="s">
        <v>127</v>
      </c>
      <c r="I4" s="2"/>
      <c r="J4" s="3"/>
      <c r="K4" s="3"/>
    </row>
    <row r="5" spans="2:12" x14ac:dyDescent="0.25">
      <c r="B5" s="91"/>
      <c r="C5" s="92">
        <v>1</v>
      </c>
      <c r="D5" s="92">
        <v>2</v>
      </c>
      <c r="E5" s="92">
        <v>3</v>
      </c>
      <c r="F5" s="127">
        <v>4</v>
      </c>
      <c r="G5" s="132">
        <v>5</v>
      </c>
      <c r="H5" s="132">
        <v>6</v>
      </c>
    </row>
    <row r="6" spans="2:12" x14ac:dyDescent="0.25">
      <c r="B6" s="197" t="s">
        <v>128</v>
      </c>
      <c r="C6" s="198"/>
      <c r="D6" s="93">
        <v>754276.57</v>
      </c>
      <c r="E6" s="93">
        <v>1871743.02</v>
      </c>
      <c r="F6" s="93">
        <v>914102.52</v>
      </c>
      <c r="G6" s="133">
        <f>(F6/D6)*100</f>
        <v>121.18930328168619</v>
      </c>
      <c r="H6" s="133">
        <f>(F6/E6)*100</f>
        <v>48.836966946456144</v>
      </c>
    </row>
    <row r="7" spans="2:12" x14ac:dyDescent="0.25">
      <c r="B7" s="194" t="s">
        <v>129</v>
      </c>
      <c r="C7" s="194"/>
      <c r="D7" s="94">
        <v>67.040000000000006</v>
      </c>
      <c r="E7" s="94">
        <v>1000</v>
      </c>
      <c r="F7" s="129">
        <v>125.1</v>
      </c>
      <c r="G7" s="147">
        <f t="shared" ref="G7:G74" si="0">(F7/D7)*100</f>
        <v>186.60501193317421</v>
      </c>
      <c r="H7" s="147">
        <f t="shared" ref="H7:H75" si="1">(F7/E7)*100</f>
        <v>12.509999999999998</v>
      </c>
    </row>
    <row r="8" spans="2:12" x14ac:dyDescent="0.25">
      <c r="B8" s="95">
        <v>6</v>
      </c>
      <c r="C8" s="95" t="s">
        <v>2</v>
      </c>
      <c r="D8" s="96">
        <v>67.040000000000006</v>
      </c>
      <c r="E8" s="96">
        <v>1000</v>
      </c>
      <c r="F8" s="130">
        <v>125.1</v>
      </c>
      <c r="G8" s="134"/>
      <c r="H8" s="135">
        <f t="shared" si="1"/>
        <v>12.509999999999998</v>
      </c>
    </row>
    <row r="9" spans="2:12" x14ac:dyDescent="0.25">
      <c r="B9" s="95">
        <v>64</v>
      </c>
      <c r="C9" s="95" t="s">
        <v>79</v>
      </c>
      <c r="D9" s="96">
        <v>0.04</v>
      </c>
      <c r="E9" s="96"/>
      <c r="F9" s="130">
        <v>0.1</v>
      </c>
      <c r="G9" s="134"/>
      <c r="H9" s="135"/>
    </row>
    <row r="10" spans="2:12" x14ac:dyDescent="0.25">
      <c r="B10" s="95">
        <v>641</v>
      </c>
      <c r="C10" s="95" t="s">
        <v>130</v>
      </c>
      <c r="D10" s="96">
        <v>0.04</v>
      </c>
      <c r="E10" s="96"/>
      <c r="F10" s="130">
        <v>0.1</v>
      </c>
      <c r="G10" s="134"/>
      <c r="H10" s="135"/>
    </row>
    <row r="11" spans="2:12" x14ac:dyDescent="0.25">
      <c r="B11" s="95">
        <v>6413</v>
      </c>
      <c r="C11" s="95" t="s">
        <v>131</v>
      </c>
      <c r="D11" s="96">
        <v>0.04</v>
      </c>
      <c r="E11" s="96"/>
      <c r="F11" s="130">
        <v>0.1</v>
      </c>
      <c r="G11" s="134"/>
      <c r="H11" s="135"/>
    </row>
    <row r="12" spans="2:12" x14ac:dyDescent="0.25">
      <c r="B12" s="95">
        <v>66</v>
      </c>
      <c r="C12" s="95" t="s">
        <v>132</v>
      </c>
      <c r="D12" s="96">
        <v>67</v>
      </c>
      <c r="E12" s="96">
        <v>1000</v>
      </c>
      <c r="F12" s="130">
        <v>125</v>
      </c>
      <c r="G12" s="135">
        <f t="shared" si="0"/>
        <v>186.56716417910448</v>
      </c>
      <c r="H12" s="135">
        <f t="shared" si="1"/>
        <v>12.5</v>
      </c>
    </row>
    <row r="13" spans="2:12" x14ac:dyDescent="0.25">
      <c r="B13" s="95">
        <v>661</v>
      </c>
      <c r="C13" s="95" t="s">
        <v>132</v>
      </c>
      <c r="D13" s="96">
        <v>67</v>
      </c>
      <c r="E13" s="96">
        <v>0</v>
      </c>
      <c r="F13" s="130">
        <v>125</v>
      </c>
      <c r="G13" s="135">
        <f t="shared" si="0"/>
        <v>186.56716417910448</v>
      </c>
      <c r="H13" s="135" t="e">
        <f t="shared" si="1"/>
        <v>#DIV/0!</v>
      </c>
    </row>
    <row r="14" spans="2:12" x14ac:dyDescent="0.25">
      <c r="B14" s="95">
        <v>6615</v>
      </c>
      <c r="C14" s="95" t="s">
        <v>105</v>
      </c>
      <c r="D14" s="96">
        <v>67</v>
      </c>
      <c r="E14" s="96">
        <v>0</v>
      </c>
      <c r="F14" s="130">
        <v>125</v>
      </c>
      <c r="G14" s="134"/>
      <c r="H14" s="135" t="e">
        <f t="shared" si="1"/>
        <v>#DIV/0!</v>
      </c>
    </row>
    <row r="15" spans="2:12" x14ac:dyDescent="0.25">
      <c r="B15" s="194" t="s">
        <v>133</v>
      </c>
      <c r="C15" s="194"/>
      <c r="D15" s="94">
        <v>55447.3</v>
      </c>
      <c r="E15" s="94">
        <v>123274.01</v>
      </c>
      <c r="F15" s="129">
        <v>69055.41</v>
      </c>
      <c r="G15" s="133">
        <f t="shared" si="0"/>
        <v>124.54242136226652</v>
      </c>
      <c r="H15" s="133">
        <f t="shared" si="1"/>
        <v>56.017817543211265</v>
      </c>
    </row>
    <row r="16" spans="2:12" x14ac:dyDescent="0.25">
      <c r="B16" s="97">
        <v>6</v>
      </c>
      <c r="C16" s="98" t="s">
        <v>2</v>
      </c>
      <c r="D16" s="99">
        <v>55447.3</v>
      </c>
      <c r="E16" s="99">
        <v>123274.01</v>
      </c>
      <c r="F16" s="131">
        <v>69055.41</v>
      </c>
      <c r="G16" s="135">
        <f t="shared" si="0"/>
        <v>124.54242136226652</v>
      </c>
      <c r="H16" s="135">
        <f t="shared" si="1"/>
        <v>56.017817543211265</v>
      </c>
    </row>
    <row r="17" spans="2:8" x14ac:dyDescent="0.25">
      <c r="B17" s="97">
        <v>67</v>
      </c>
      <c r="C17" s="98" t="s">
        <v>101</v>
      </c>
      <c r="D17" s="99">
        <v>55447.3</v>
      </c>
      <c r="E17" s="99">
        <v>123274.01</v>
      </c>
      <c r="F17" s="131">
        <v>69055.41</v>
      </c>
      <c r="G17" s="135">
        <f t="shared" si="0"/>
        <v>124.54242136226652</v>
      </c>
      <c r="H17" s="135">
        <f t="shared" si="1"/>
        <v>56.017817543211265</v>
      </c>
    </row>
    <row r="18" spans="2:8" x14ac:dyDescent="0.25">
      <c r="B18" s="97">
        <v>671</v>
      </c>
      <c r="C18" s="95" t="s">
        <v>134</v>
      </c>
      <c r="D18" s="99">
        <v>55447.3</v>
      </c>
      <c r="E18" s="99"/>
      <c r="F18" s="131">
        <v>69055.41</v>
      </c>
      <c r="G18" s="135">
        <f t="shared" si="0"/>
        <v>124.54242136226652</v>
      </c>
      <c r="H18" s="135" t="e">
        <f t="shared" si="1"/>
        <v>#DIV/0!</v>
      </c>
    </row>
    <row r="19" spans="2:8" x14ac:dyDescent="0.25">
      <c r="B19" s="97">
        <v>6711</v>
      </c>
      <c r="C19" s="95" t="s">
        <v>135</v>
      </c>
      <c r="D19" s="100">
        <v>55447.3</v>
      </c>
      <c r="E19" s="101"/>
      <c r="F19" s="136">
        <v>58430.41</v>
      </c>
      <c r="G19" s="135">
        <f t="shared" si="0"/>
        <v>105.3800816270585</v>
      </c>
      <c r="H19" s="135" t="e">
        <f t="shared" si="1"/>
        <v>#DIV/0!</v>
      </c>
    </row>
    <row r="20" spans="2:8" x14ac:dyDescent="0.25">
      <c r="B20" s="95">
        <v>6712</v>
      </c>
      <c r="C20" s="95" t="s">
        <v>136</v>
      </c>
      <c r="D20" s="96">
        <v>0</v>
      </c>
      <c r="E20" s="96"/>
      <c r="F20" s="130">
        <v>10625</v>
      </c>
      <c r="G20" s="134"/>
      <c r="H20" s="135"/>
    </row>
    <row r="21" spans="2:8" x14ac:dyDescent="0.25">
      <c r="B21" s="194" t="s">
        <v>137</v>
      </c>
      <c r="C21" s="194"/>
      <c r="D21" s="94">
        <v>536.25</v>
      </c>
      <c r="E21" s="94">
        <v>12000</v>
      </c>
      <c r="F21" s="129">
        <v>539.99</v>
      </c>
      <c r="G21" s="133">
        <f t="shared" si="0"/>
        <v>100.69743589743589</v>
      </c>
      <c r="H21" s="133">
        <f t="shared" si="1"/>
        <v>4.4999166666666666</v>
      </c>
    </row>
    <row r="22" spans="2:8" x14ac:dyDescent="0.25">
      <c r="B22" s="95">
        <v>6</v>
      </c>
      <c r="C22" s="95" t="s">
        <v>2</v>
      </c>
      <c r="D22" s="96">
        <v>536.25</v>
      </c>
      <c r="E22" s="96">
        <v>12000</v>
      </c>
      <c r="F22" s="130">
        <v>539.99</v>
      </c>
      <c r="G22" s="135">
        <f t="shared" si="0"/>
        <v>100.69743589743589</v>
      </c>
      <c r="H22" s="135">
        <f t="shared" si="1"/>
        <v>4.4999166666666666</v>
      </c>
    </row>
    <row r="23" spans="2:8" x14ac:dyDescent="0.25">
      <c r="B23" s="95">
        <v>65</v>
      </c>
      <c r="C23" s="95" t="s">
        <v>138</v>
      </c>
      <c r="D23" s="96">
        <v>536.25</v>
      </c>
      <c r="E23" s="96">
        <v>12000</v>
      </c>
      <c r="F23" s="130">
        <v>539.99</v>
      </c>
      <c r="G23" s="135">
        <f t="shared" si="0"/>
        <v>100.69743589743589</v>
      </c>
      <c r="H23" s="135">
        <f t="shared" si="1"/>
        <v>4.4999166666666666</v>
      </c>
    </row>
    <row r="24" spans="2:8" x14ac:dyDescent="0.25">
      <c r="B24" s="95">
        <v>652</v>
      </c>
      <c r="C24" s="95" t="s">
        <v>139</v>
      </c>
      <c r="D24" s="96">
        <v>536.25</v>
      </c>
      <c r="E24" s="96">
        <v>0</v>
      </c>
      <c r="F24" s="130">
        <v>539.99</v>
      </c>
      <c r="G24" s="135">
        <f t="shared" si="0"/>
        <v>100.69743589743589</v>
      </c>
      <c r="H24" s="135" t="e">
        <f t="shared" si="1"/>
        <v>#DIV/0!</v>
      </c>
    </row>
    <row r="25" spans="2:8" x14ac:dyDescent="0.25">
      <c r="B25" s="95">
        <v>6526</v>
      </c>
      <c r="C25" s="95" t="s">
        <v>140</v>
      </c>
      <c r="D25" s="96">
        <v>536.25</v>
      </c>
      <c r="E25" s="96">
        <v>0</v>
      </c>
      <c r="F25" s="130">
        <v>539.99</v>
      </c>
      <c r="G25" s="135">
        <f t="shared" si="0"/>
        <v>100.69743589743589</v>
      </c>
      <c r="H25" s="135" t="e">
        <f t="shared" si="1"/>
        <v>#DIV/0!</v>
      </c>
    </row>
    <row r="26" spans="2:8" x14ac:dyDescent="0.25">
      <c r="B26" s="194" t="s">
        <v>204</v>
      </c>
      <c r="C26" s="194"/>
      <c r="D26" s="94">
        <v>666314.31000000006</v>
      </c>
      <c r="E26" s="94">
        <v>1591691</v>
      </c>
      <c r="F26" s="129">
        <v>723286.08</v>
      </c>
      <c r="G26" s="133">
        <f t="shared" si="0"/>
        <v>108.5502846246841</v>
      </c>
      <c r="H26" s="133">
        <f t="shared" si="1"/>
        <v>45.441362676549659</v>
      </c>
    </row>
    <row r="27" spans="2:8" x14ac:dyDescent="0.25">
      <c r="B27" s="95">
        <v>6</v>
      </c>
      <c r="C27" s="95" t="s">
        <v>2</v>
      </c>
      <c r="D27" s="96">
        <v>666314.31000000006</v>
      </c>
      <c r="E27" s="96">
        <v>1591691</v>
      </c>
      <c r="F27" s="130">
        <v>723286.08</v>
      </c>
      <c r="G27" s="135">
        <f t="shared" si="0"/>
        <v>108.5502846246841</v>
      </c>
      <c r="H27" s="135">
        <f t="shared" si="1"/>
        <v>45.441362676549659</v>
      </c>
    </row>
    <row r="28" spans="2:8" x14ac:dyDescent="0.25">
      <c r="B28" s="95">
        <v>63</v>
      </c>
      <c r="C28" s="95" t="s">
        <v>141</v>
      </c>
      <c r="D28" s="96">
        <v>666314.31000000006</v>
      </c>
      <c r="E28" s="96">
        <v>1591691</v>
      </c>
      <c r="F28" s="130">
        <v>723286.08</v>
      </c>
      <c r="G28" s="135">
        <f t="shared" si="0"/>
        <v>108.5502846246841</v>
      </c>
      <c r="H28" s="135">
        <f t="shared" si="1"/>
        <v>45.441362676549659</v>
      </c>
    </row>
    <row r="29" spans="2:8" x14ac:dyDescent="0.25">
      <c r="B29" s="95">
        <v>636</v>
      </c>
      <c r="C29" s="95" t="s">
        <v>142</v>
      </c>
      <c r="D29" s="96">
        <v>666314.31000000006</v>
      </c>
      <c r="E29" s="96"/>
      <c r="F29" s="130"/>
      <c r="G29" s="135">
        <f t="shared" si="0"/>
        <v>0</v>
      </c>
      <c r="H29" s="135" t="e">
        <f t="shared" si="1"/>
        <v>#DIV/0!</v>
      </c>
    </row>
    <row r="30" spans="2:8" x14ac:dyDescent="0.25">
      <c r="B30" s="95">
        <v>6361</v>
      </c>
      <c r="C30" s="95" t="s">
        <v>143</v>
      </c>
      <c r="D30" s="96">
        <v>666314.31000000006</v>
      </c>
      <c r="E30" s="96"/>
      <c r="F30" s="130"/>
      <c r="G30" s="135">
        <f t="shared" si="0"/>
        <v>0</v>
      </c>
      <c r="H30" s="135" t="e">
        <f t="shared" si="1"/>
        <v>#DIV/0!</v>
      </c>
    </row>
    <row r="31" spans="2:8" x14ac:dyDescent="0.25">
      <c r="B31" s="95">
        <v>6362</v>
      </c>
      <c r="C31" s="95" t="s">
        <v>144</v>
      </c>
      <c r="D31" s="96">
        <v>0</v>
      </c>
      <c r="E31" s="96"/>
      <c r="F31" s="130"/>
      <c r="G31" s="134"/>
      <c r="H31" s="135"/>
    </row>
    <row r="32" spans="2:8" x14ac:dyDescent="0.25">
      <c r="B32" s="95">
        <v>639</v>
      </c>
      <c r="C32" s="95" t="s">
        <v>145</v>
      </c>
      <c r="D32" s="96">
        <v>0</v>
      </c>
      <c r="E32" s="96"/>
      <c r="F32" s="130"/>
      <c r="G32" s="134"/>
      <c r="H32" s="135"/>
    </row>
    <row r="33" spans="2:8" x14ac:dyDescent="0.25">
      <c r="B33" s="95">
        <v>6391</v>
      </c>
      <c r="C33" s="95" t="s">
        <v>211</v>
      </c>
      <c r="D33" s="96">
        <v>0</v>
      </c>
      <c r="E33" s="96"/>
      <c r="F33" s="130"/>
      <c r="G33" s="134"/>
      <c r="H33" s="135"/>
    </row>
    <row r="34" spans="2:8" x14ac:dyDescent="0.25">
      <c r="B34" s="95"/>
      <c r="C34" s="95"/>
      <c r="D34" s="96"/>
      <c r="E34" s="96"/>
      <c r="F34" s="130"/>
      <c r="G34" s="134"/>
      <c r="H34" s="135"/>
    </row>
    <row r="35" spans="2:8" x14ac:dyDescent="0.25">
      <c r="B35" s="194" t="s">
        <v>147</v>
      </c>
      <c r="C35" s="194"/>
      <c r="D35" s="94">
        <v>0</v>
      </c>
      <c r="E35" s="94">
        <v>7966.6</v>
      </c>
      <c r="F35" s="129">
        <v>57015.199999999997</v>
      </c>
      <c r="G35" s="132"/>
      <c r="H35" s="133"/>
    </row>
    <row r="36" spans="2:8" x14ac:dyDescent="0.25">
      <c r="B36" s="95">
        <v>6</v>
      </c>
      <c r="C36" s="95" t="s">
        <v>2</v>
      </c>
      <c r="D36" s="96"/>
      <c r="E36" s="96">
        <v>7966.6</v>
      </c>
      <c r="F36" s="130">
        <v>57015.199999999997</v>
      </c>
      <c r="G36" s="134"/>
      <c r="H36" s="135"/>
    </row>
    <row r="37" spans="2:8" x14ac:dyDescent="0.25">
      <c r="B37" s="95">
        <v>63</v>
      </c>
      <c r="C37" s="95" t="s">
        <v>148</v>
      </c>
      <c r="D37" s="96"/>
      <c r="E37" s="96">
        <v>7966.6</v>
      </c>
      <c r="F37" s="130">
        <v>57015.199999999997</v>
      </c>
      <c r="G37" s="134"/>
      <c r="H37" s="135"/>
    </row>
    <row r="38" spans="2:8" x14ac:dyDescent="0.25">
      <c r="B38" s="95">
        <v>632</v>
      </c>
      <c r="C38" s="95" t="s">
        <v>149</v>
      </c>
      <c r="D38" s="96"/>
      <c r="E38" s="96"/>
      <c r="F38" s="130"/>
      <c r="G38" s="134"/>
      <c r="H38" s="135"/>
    </row>
    <row r="39" spans="2:8" x14ac:dyDescent="0.25">
      <c r="B39" s="95">
        <v>6323</v>
      </c>
      <c r="C39" s="95" t="s">
        <v>150</v>
      </c>
      <c r="D39" s="96"/>
      <c r="E39" s="96"/>
      <c r="F39" s="130"/>
      <c r="G39" s="134"/>
      <c r="H39" s="135"/>
    </row>
    <row r="40" spans="2:8" x14ac:dyDescent="0.25">
      <c r="B40" s="95">
        <v>638</v>
      </c>
      <c r="C40" s="95" t="s">
        <v>151</v>
      </c>
      <c r="D40" s="96"/>
      <c r="E40" s="96">
        <v>7966.6</v>
      </c>
      <c r="F40" s="130">
        <v>57015.199999999997</v>
      </c>
      <c r="G40" s="134"/>
      <c r="H40" s="135"/>
    </row>
    <row r="41" spans="2:8" x14ac:dyDescent="0.25">
      <c r="B41" s="95">
        <v>6381</v>
      </c>
      <c r="C41" s="95" t="s">
        <v>152</v>
      </c>
      <c r="D41" s="96"/>
      <c r="E41" s="96">
        <v>7966.6</v>
      </c>
      <c r="F41" s="130">
        <v>57015.199999999997</v>
      </c>
      <c r="G41" s="134"/>
      <c r="H41" s="135"/>
    </row>
    <row r="42" spans="2:8" x14ac:dyDescent="0.25">
      <c r="B42" s="194" t="s">
        <v>153</v>
      </c>
      <c r="C42" s="194"/>
      <c r="D42" s="94">
        <v>1062</v>
      </c>
      <c r="E42" s="94">
        <v>0</v>
      </c>
      <c r="F42" s="129">
        <v>640</v>
      </c>
      <c r="G42" s="132"/>
      <c r="H42" s="133"/>
    </row>
    <row r="43" spans="2:8" x14ac:dyDescent="0.25">
      <c r="B43" s="95">
        <v>6</v>
      </c>
      <c r="C43" s="95" t="s">
        <v>2</v>
      </c>
      <c r="D43" s="96">
        <v>1062</v>
      </c>
      <c r="E43" s="96"/>
      <c r="F43" s="130">
        <v>640</v>
      </c>
      <c r="G43" s="134"/>
      <c r="H43" s="135"/>
    </row>
    <row r="44" spans="2:8" x14ac:dyDescent="0.25">
      <c r="B44" s="95">
        <v>66</v>
      </c>
      <c r="C44" s="95" t="s">
        <v>100</v>
      </c>
      <c r="D44" s="96">
        <v>1062</v>
      </c>
      <c r="E44" s="96"/>
      <c r="F44" s="130">
        <v>640</v>
      </c>
      <c r="G44" s="134"/>
      <c r="H44" s="135"/>
    </row>
    <row r="45" spans="2:8" x14ac:dyDescent="0.25">
      <c r="B45" s="95">
        <v>663</v>
      </c>
      <c r="C45" s="95" t="s">
        <v>154</v>
      </c>
      <c r="D45" s="96">
        <v>1062</v>
      </c>
      <c r="E45" s="96"/>
      <c r="F45" s="130">
        <v>640</v>
      </c>
      <c r="G45" s="134"/>
      <c r="H45" s="135"/>
    </row>
    <row r="46" spans="2:8" x14ac:dyDescent="0.25">
      <c r="B46" s="95">
        <v>6631</v>
      </c>
      <c r="C46" s="95" t="s">
        <v>113</v>
      </c>
      <c r="D46" s="96">
        <v>1062</v>
      </c>
      <c r="E46" s="96"/>
      <c r="F46" s="130">
        <v>640</v>
      </c>
      <c r="G46" s="134"/>
      <c r="H46" s="135"/>
    </row>
    <row r="47" spans="2:8" x14ac:dyDescent="0.25">
      <c r="B47" s="194" t="s">
        <v>155</v>
      </c>
      <c r="C47" s="194"/>
      <c r="D47" s="94">
        <v>0</v>
      </c>
      <c r="E47" s="94">
        <v>0</v>
      </c>
      <c r="F47" s="129">
        <v>0</v>
      </c>
      <c r="G47" s="132"/>
      <c r="H47" s="133"/>
    </row>
    <row r="48" spans="2:8" x14ac:dyDescent="0.25">
      <c r="B48" s="97">
        <v>7</v>
      </c>
      <c r="C48" s="98" t="s">
        <v>156</v>
      </c>
      <c r="D48" s="99"/>
      <c r="E48" s="99"/>
      <c r="F48" s="131"/>
      <c r="G48" s="134"/>
      <c r="H48" s="135"/>
    </row>
    <row r="49" spans="2:8" x14ac:dyDescent="0.25">
      <c r="B49" s="97">
        <v>72</v>
      </c>
      <c r="C49" s="98" t="s">
        <v>157</v>
      </c>
      <c r="D49" s="99"/>
      <c r="E49" s="99"/>
      <c r="F49" s="131"/>
      <c r="G49" s="134"/>
      <c r="H49" s="135"/>
    </row>
    <row r="50" spans="2:8" x14ac:dyDescent="0.25">
      <c r="B50" s="97">
        <v>721</v>
      </c>
      <c r="C50" s="95" t="s">
        <v>158</v>
      </c>
      <c r="D50" s="99"/>
      <c r="E50" s="99"/>
      <c r="F50" s="131"/>
      <c r="G50" s="134"/>
      <c r="H50" s="135"/>
    </row>
    <row r="51" spans="2:8" x14ac:dyDescent="0.25">
      <c r="B51" s="97">
        <v>7211</v>
      </c>
      <c r="C51" s="95" t="s">
        <v>159</v>
      </c>
      <c r="D51" s="99"/>
      <c r="E51" s="99"/>
      <c r="F51" s="131"/>
      <c r="G51" s="134"/>
      <c r="H51" s="135"/>
    </row>
    <row r="52" spans="2:8" x14ac:dyDescent="0.25">
      <c r="B52" s="116" t="s">
        <v>205</v>
      </c>
      <c r="C52" s="117" t="s">
        <v>206</v>
      </c>
      <c r="D52" s="94">
        <v>14624.38</v>
      </c>
      <c r="E52" s="94">
        <v>75514.97</v>
      </c>
      <c r="F52" s="129">
        <v>34221.64</v>
      </c>
      <c r="G52" s="133">
        <f t="shared" si="0"/>
        <v>234.00403982938082</v>
      </c>
      <c r="H52" s="133"/>
    </row>
    <row r="53" spans="2:8" x14ac:dyDescent="0.25">
      <c r="B53" s="97">
        <v>6</v>
      </c>
      <c r="C53" s="95" t="s">
        <v>2</v>
      </c>
      <c r="D53" s="99">
        <v>14624.38</v>
      </c>
      <c r="E53" s="99">
        <v>75514.97</v>
      </c>
      <c r="F53" s="131">
        <v>34221.64</v>
      </c>
      <c r="G53" s="135">
        <f t="shared" si="0"/>
        <v>234.00403982938082</v>
      </c>
      <c r="H53" s="135"/>
    </row>
    <row r="54" spans="2:8" x14ac:dyDescent="0.25">
      <c r="B54" s="97">
        <v>67</v>
      </c>
      <c r="C54" s="95" t="s">
        <v>207</v>
      </c>
      <c r="D54" s="99">
        <v>14624.38</v>
      </c>
      <c r="E54" s="99">
        <v>75514.97</v>
      </c>
      <c r="F54" s="131">
        <v>34221.64</v>
      </c>
      <c r="G54" s="135">
        <f t="shared" si="0"/>
        <v>234.00403982938082</v>
      </c>
      <c r="H54" s="135"/>
    </row>
    <row r="55" spans="2:8" x14ac:dyDescent="0.25">
      <c r="B55" s="97">
        <v>6711</v>
      </c>
      <c r="C55" s="95" t="s">
        <v>208</v>
      </c>
      <c r="D55" s="99">
        <v>14624.38</v>
      </c>
      <c r="E55" s="99"/>
      <c r="F55" s="131">
        <v>34221.64</v>
      </c>
      <c r="G55" s="135">
        <f t="shared" si="0"/>
        <v>234.00403982938082</v>
      </c>
      <c r="H55" s="135"/>
    </row>
    <row r="56" spans="2:8" x14ac:dyDescent="0.25">
      <c r="B56" s="156" t="s">
        <v>263</v>
      </c>
      <c r="C56" s="157" t="s">
        <v>239</v>
      </c>
      <c r="D56" s="94"/>
      <c r="E56" s="94">
        <v>9040.65</v>
      </c>
      <c r="F56" s="129">
        <v>4382.87</v>
      </c>
      <c r="G56" s="147"/>
      <c r="H56" s="147"/>
    </row>
    <row r="57" spans="2:8" x14ac:dyDescent="0.25">
      <c r="B57" s="97">
        <v>6</v>
      </c>
      <c r="C57" s="95" t="s">
        <v>2</v>
      </c>
      <c r="D57" s="99"/>
      <c r="E57" s="99">
        <v>9040.65</v>
      </c>
      <c r="F57" s="131">
        <v>4382.87</v>
      </c>
      <c r="G57" s="135"/>
      <c r="H57" s="135"/>
    </row>
    <row r="58" spans="2:8" x14ac:dyDescent="0.25">
      <c r="B58" s="97">
        <v>63</v>
      </c>
      <c r="C58" s="95" t="s">
        <v>148</v>
      </c>
      <c r="D58" s="99"/>
      <c r="E58" s="99">
        <v>9040.65</v>
      </c>
      <c r="F58" s="131">
        <v>4382.87</v>
      </c>
      <c r="G58" s="135"/>
      <c r="H58" s="135"/>
    </row>
    <row r="59" spans="2:8" x14ac:dyDescent="0.25">
      <c r="B59" s="97">
        <v>639</v>
      </c>
      <c r="C59" s="95" t="s">
        <v>211</v>
      </c>
      <c r="D59" s="99"/>
      <c r="E59" s="99"/>
      <c r="F59" s="131">
        <v>4382.87</v>
      </c>
      <c r="G59" s="135"/>
      <c r="H59" s="135"/>
    </row>
    <row r="60" spans="2:8" x14ac:dyDescent="0.25">
      <c r="B60" s="97">
        <v>6391</v>
      </c>
      <c r="C60" s="95" t="s">
        <v>264</v>
      </c>
      <c r="D60" s="99"/>
      <c r="E60" s="99"/>
      <c r="F60" s="131">
        <v>4382.87</v>
      </c>
      <c r="G60" s="135"/>
      <c r="H60" s="135"/>
    </row>
    <row r="61" spans="2:8" x14ac:dyDescent="0.25">
      <c r="B61" s="97">
        <v>6393</v>
      </c>
      <c r="C61" s="95" t="s">
        <v>265</v>
      </c>
      <c r="D61" s="99"/>
      <c r="E61" s="99"/>
      <c r="F61" s="131">
        <v>0</v>
      </c>
      <c r="G61" s="135"/>
      <c r="H61" s="135"/>
    </row>
    <row r="62" spans="2:8" x14ac:dyDescent="0.25">
      <c r="B62" s="118" t="s">
        <v>209</v>
      </c>
      <c r="C62" s="119" t="s">
        <v>210</v>
      </c>
      <c r="D62" s="94">
        <v>16225.29</v>
      </c>
      <c r="E62" s="94">
        <v>51255.79</v>
      </c>
      <c r="F62" s="129">
        <v>24836.23</v>
      </c>
      <c r="G62" s="133">
        <f t="shared" si="0"/>
        <v>153.07110073225192</v>
      </c>
      <c r="H62" s="133"/>
    </row>
    <row r="63" spans="2:8" x14ac:dyDescent="0.25">
      <c r="B63" s="115">
        <v>6</v>
      </c>
      <c r="C63" s="114" t="s">
        <v>2</v>
      </c>
      <c r="D63" s="99">
        <v>16225.29</v>
      </c>
      <c r="E63" s="99">
        <v>51255.79</v>
      </c>
      <c r="F63" s="131">
        <v>24836.23</v>
      </c>
      <c r="G63" s="135">
        <f t="shared" si="0"/>
        <v>153.07110073225192</v>
      </c>
      <c r="H63" s="135"/>
    </row>
    <row r="64" spans="2:8" x14ac:dyDescent="0.25">
      <c r="B64" s="115">
        <v>63</v>
      </c>
      <c r="C64" s="114" t="s">
        <v>148</v>
      </c>
      <c r="D64" s="99">
        <v>16225.29</v>
      </c>
      <c r="E64" s="99">
        <v>51255.79</v>
      </c>
      <c r="F64" s="131">
        <v>24836.23</v>
      </c>
      <c r="G64" s="135">
        <f t="shared" si="0"/>
        <v>153.07110073225192</v>
      </c>
      <c r="H64" s="135"/>
    </row>
    <row r="65" spans="2:8" x14ac:dyDescent="0.25">
      <c r="B65" s="115">
        <v>639</v>
      </c>
      <c r="C65" s="114" t="s">
        <v>211</v>
      </c>
      <c r="D65" s="99">
        <v>16225.29</v>
      </c>
      <c r="E65" s="99"/>
      <c r="F65" s="131">
        <v>24836.23</v>
      </c>
      <c r="G65" s="135">
        <f t="shared" si="0"/>
        <v>153.07110073225192</v>
      </c>
      <c r="H65" s="135"/>
    </row>
    <row r="66" spans="2:8" x14ac:dyDescent="0.25">
      <c r="B66" s="115">
        <v>6391</v>
      </c>
      <c r="C66" s="114" t="s">
        <v>146</v>
      </c>
      <c r="D66" s="99">
        <v>2433.79</v>
      </c>
      <c r="E66" s="99"/>
      <c r="F66" s="131">
        <v>0</v>
      </c>
      <c r="G66" s="135">
        <f t="shared" si="0"/>
        <v>0</v>
      </c>
      <c r="H66" s="135"/>
    </row>
    <row r="67" spans="2:8" x14ac:dyDescent="0.25">
      <c r="B67" s="95">
        <v>6393</v>
      </c>
      <c r="C67" s="95" t="s">
        <v>212</v>
      </c>
      <c r="D67" s="96">
        <v>13791.5</v>
      </c>
      <c r="E67" s="96"/>
      <c r="F67" s="130">
        <v>24836.23</v>
      </c>
      <c r="G67" s="135">
        <f t="shared" si="0"/>
        <v>180.08360221875793</v>
      </c>
      <c r="H67" s="135"/>
    </row>
    <row r="68" spans="2:8" x14ac:dyDescent="0.25">
      <c r="B68" s="102"/>
      <c r="C68" s="102"/>
      <c r="D68" s="103"/>
      <c r="E68" s="103"/>
      <c r="F68" s="103"/>
      <c r="G68" s="134"/>
      <c r="H68" s="135"/>
    </row>
    <row r="69" spans="2:8" x14ac:dyDescent="0.25">
      <c r="B69" s="102"/>
      <c r="C69" s="102"/>
      <c r="D69" s="103"/>
      <c r="E69" s="103"/>
      <c r="F69" s="103"/>
      <c r="G69" s="134"/>
      <c r="H69" s="135"/>
    </row>
    <row r="70" spans="2:8" x14ac:dyDescent="0.25">
      <c r="B70" s="102"/>
      <c r="C70" s="102"/>
      <c r="D70" s="103"/>
      <c r="E70" s="103"/>
      <c r="F70" s="103"/>
      <c r="G70" s="134"/>
      <c r="H70" s="135"/>
    </row>
    <row r="71" spans="2:8" ht="38.25" x14ac:dyDescent="0.25">
      <c r="B71" s="104"/>
      <c r="C71" s="90" t="s">
        <v>6</v>
      </c>
      <c r="D71" s="90" t="s">
        <v>259</v>
      </c>
      <c r="E71" s="90" t="s">
        <v>260</v>
      </c>
      <c r="F71" s="126" t="s">
        <v>262</v>
      </c>
      <c r="G71" s="146" t="s">
        <v>247</v>
      </c>
      <c r="H71" s="147" t="s">
        <v>248</v>
      </c>
    </row>
    <row r="72" spans="2:8" x14ac:dyDescent="0.25">
      <c r="B72" s="199" t="s">
        <v>7</v>
      </c>
      <c r="C72" s="200"/>
      <c r="D72" s="105">
        <v>751283.77</v>
      </c>
      <c r="E72" s="105">
        <v>1948657.05</v>
      </c>
      <c r="F72" s="137">
        <f>F73+F320</f>
        <v>970873.72</v>
      </c>
      <c r="G72" s="147">
        <f t="shared" si="0"/>
        <v>129.22862954965737</v>
      </c>
      <c r="H72" s="147">
        <v>44.8</v>
      </c>
    </row>
    <row r="73" spans="2:8" x14ac:dyDescent="0.25">
      <c r="B73" s="199" t="s">
        <v>160</v>
      </c>
      <c r="C73" s="201"/>
      <c r="D73" s="105">
        <v>720138.13</v>
      </c>
      <c r="E73" s="105">
        <v>1787455.09</v>
      </c>
      <c r="F73" s="137">
        <f>F74+F250</f>
        <v>894256.44</v>
      </c>
      <c r="G73" s="147">
        <f t="shared" si="0"/>
        <v>124.17846004071468</v>
      </c>
      <c r="H73" s="147">
        <f t="shared" si="1"/>
        <v>50.029589274883534</v>
      </c>
    </row>
    <row r="74" spans="2:8" x14ac:dyDescent="0.25">
      <c r="B74" s="202" t="s">
        <v>161</v>
      </c>
      <c r="C74" s="202"/>
      <c r="D74" s="94">
        <v>719486.47</v>
      </c>
      <c r="E74" s="94">
        <v>1745833.9</v>
      </c>
      <c r="F74" s="129">
        <f>F75+F107+F130+F166+F185+F197+F227+F236+F245</f>
        <v>893419.44</v>
      </c>
      <c r="G74" s="147">
        <f t="shared" si="0"/>
        <v>124.17459914152383</v>
      </c>
      <c r="H74" s="147">
        <f t="shared" si="1"/>
        <v>51.174366587795092</v>
      </c>
    </row>
    <row r="75" spans="2:8" x14ac:dyDescent="0.25">
      <c r="B75" s="203" t="s">
        <v>162</v>
      </c>
      <c r="C75" s="203"/>
      <c r="D75" s="106">
        <v>42.77</v>
      </c>
      <c r="E75" s="106">
        <v>1000</v>
      </c>
      <c r="F75" s="138">
        <v>79.12</v>
      </c>
      <c r="G75" s="132"/>
      <c r="H75" s="133">
        <f t="shared" si="1"/>
        <v>7.9120000000000008</v>
      </c>
    </row>
    <row r="76" spans="2:8" x14ac:dyDescent="0.25">
      <c r="B76" s="107">
        <v>3</v>
      </c>
      <c r="C76" s="107" t="s">
        <v>3</v>
      </c>
      <c r="D76" s="108">
        <v>42.77</v>
      </c>
      <c r="E76" s="108">
        <v>0</v>
      </c>
      <c r="F76" s="139">
        <v>79.12</v>
      </c>
      <c r="G76" s="142"/>
      <c r="H76" s="143"/>
    </row>
    <row r="77" spans="2:8" x14ac:dyDescent="0.25">
      <c r="B77" s="107">
        <v>31</v>
      </c>
      <c r="C77" s="107" t="s">
        <v>4</v>
      </c>
      <c r="D77" s="108">
        <v>0</v>
      </c>
      <c r="E77" s="108">
        <v>0</v>
      </c>
      <c r="F77" s="139">
        <v>0</v>
      </c>
      <c r="G77" s="142"/>
      <c r="H77" s="143"/>
    </row>
    <row r="78" spans="2:8" x14ac:dyDescent="0.25">
      <c r="B78" s="95">
        <v>311</v>
      </c>
      <c r="C78" s="95" t="s">
        <v>16</v>
      </c>
      <c r="D78" s="96"/>
      <c r="E78" s="96"/>
      <c r="F78" s="130"/>
      <c r="G78" s="134"/>
      <c r="H78" s="135"/>
    </row>
    <row r="79" spans="2:8" x14ac:dyDescent="0.25">
      <c r="B79" s="95">
        <v>3111</v>
      </c>
      <c r="C79" s="95" t="s">
        <v>17</v>
      </c>
      <c r="D79" s="96"/>
      <c r="E79" s="96"/>
      <c r="F79" s="130"/>
      <c r="G79" s="134"/>
      <c r="H79" s="135"/>
    </row>
    <row r="80" spans="2:8" x14ac:dyDescent="0.25">
      <c r="B80" s="95">
        <v>313</v>
      </c>
      <c r="C80" s="95" t="s">
        <v>163</v>
      </c>
      <c r="D80" s="96"/>
      <c r="E80" s="96"/>
      <c r="F80" s="130"/>
      <c r="G80" s="134"/>
      <c r="H80" s="135"/>
    </row>
    <row r="81" spans="2:8" x14ac:dyDescent="0.25">
      <c r="B81" s="95">
        <v>3132</v>
      </c>
      <c r="C81" s="95" t="s">
        <v>164</v>
      </c>
      <c r="D81" s="96"/>
      <c r="E81" s="96"/>
      <c r="F81" s="130"/>
      <c r="G81" s="134"/>
      <c r="H81" s="135"/>
    </row>
    <row r="82" spans="2:8" x14ac:dyDescent="0.25">
      <c r="B82" s="107">
        <v>32</v>
      </c>
      <c r="C82" s="107" t="s">
        <v>9</v>
      </c>
      <c r="D82" s="108">
        <v>38.1</v>
      </c>
      <c r="E82" s="108">
        <v>700</v>
      </c>
      <c r="F82" s="139">
        <v>79.12</v>
      </c>
      <c r="G82" s="143">
        <f t="shared" ref="G82:G142" si="2">(F82/D82)*100</f>
        <v>207.66404199475068</v>
      </c>
      <c r="H82" s="143">
        <f t="shared" ref="H82:H132" si="3">(F82/E82)*100</f>
        <v>11.302857142857144</v>
      </c>
    </row>
    <row r="83" spans="2:8" x14ac:dyDescent="0.25">
      <c r="B83" s="95">
        <v>321</v>
      </c>
      <c r="C83" s="95" t="s">
        <v>165</v>
      </c>
      <c r="D83" s="96">
        <v>0</v>
      </c>
      <c r="E83" s="96"/>
      <c r="F83" s="130"/>
      <c r="G83" s="134" t="e">
        <f t="shared" si="2"/>
        <v>#DIV/0!</v>
      </c>
      <c r="H83" s="135"/>
    </row>
    <row r="84" spans="2:8" x14ac:dyDescent="0.25">
      <c r="B84" s="95">
        <v>3211</v>
      </c>
      <c r="C84" s="95" t="s">
        <v>19</v>
      </c>
      <c r="D84" s="96">
        <v>0</v>
      </c>
      <c r="E84" s="96"/>
      <c r="F84" s="130"/>
      <c r="G84" s="134" t="e">
        <f t="shared" si="2"/>
        <v>#DIV/0!</v>
      </c>
      <c r="H84" s="135"/>
    </row>
    <row r="85" spans="2:8" x14ac:dyDescent="0.25">
      <c r="B85" s="95">
        <v>3213</v>
      </c>
      <c r="C85" s="95" t="s">
        <v>213</v>
      </c>
      <c r="D85" s="96"/>
      <c r="E85" s="96"/>
      <c r="F85" s="130"/>
      <c r="G85" s="134"/>
      <c r="H85" s="135"/>
    </row>
    <row r="86" spans="2:8" x14ac:dyDescent="0.25">
      <c r="B86" s="95">
        <v>322</v>
      </c>
      <c r="C86" s="95" t="s">
        <v>89</v>
      </c>
      <c r="D86" s="96">
        <v>13.1</v>
      </c>
      <c r="E86" s="96"/>
      <c r="F86" s="130">
        <v>79.12</v>
      </c>
      <c r="G86" s="135">
        <f t="shared" si="2"/>
        <v>603.96946564885502</v>
      </c>
      <c r="H86" s="135"/>
    </row>
    <row r="87" spans="2:8" x14ac:dyDescent="0.25">
      <c r="B87" s="95">
        <v>3221</v>
      </c>
      <c r="C87" s="95" t="s">
        <v>166</v>
      </c>
      <c r="D87" s="96">
        <v>13.1</v>
      </c>
      <c r="E87" s="96"/>
      <c r="F87" s="130">
        <v>79.12</v>
      </c>
      <c r="G87" s="135">
        <f t="shared" si="2"/>
        <v>603.96946564885502</v>
      </c>
      <c r="H87" s="135"/>
    </row>
    <row r="88" spans="2:8" x14ac:dyDescent="0.25">
      <c r="B88" s="95">
        <v>3224</v>
      </c>
      <c r="C88" s="95" t="s">
        <v>56</v>
      </c>
      <c r="D88" s="96"/>
      <c r="E88" s="96"/>
      <c r="F88" s="130"/>
      <c r="G88" s="134"/>
      <c r="H88" s="135"/>
    </row>
    <row r="89" spans="2:8" x14ac:dyDescent="0.25">
      <c r="B89" s="95">
        <v>323</v>
      </c>
      <c r="C89" s="95" t="s">
        <v>90</v>
      </c>
      <c r="D89" s="96">
        <v>25</v>
      </c>
      <c r="E89" s="96"/>
      <c r="F89" s="130"/>
      <c r="G89" s="135">
        <f t="shared" si="2"/>
        <v>0</v>
      </c>
      <c r="H89" s="135"/>
    </row>
    <row r="90" spans="2:8" x14ac:dyDescent="0.25">
      <c r="B90" s="95">
        <v>3231</v>
      </c>
      <c r="C90" s="95" t="s">
        <v>58</v>
      </c>
      <c r="D90" s="96"/>
      <c r="E90" s="96"/>
      <c r="F90" s="130"/>
      <c r="G90" s="134"/>
      <c r="H90" s="135"/>
    </row>
    <row r="91" spans="2:8" x14ac:dyDescent="0.25">
      <c r="B91" s="95">
        <v>3233</v>
      </c>
      <c r="C91" s="95" t="s">
        <v>214</v>
      </c>
      <c r="D91" s="96"/>
      <c r="E91" s="96"/>
      <c r="F91" s="130"/>
      <c r="G91" s="134"/>
      <c r="H91" s="135"/>
    </row>
    <row r="92" spans="2:8" x14ac:dyDescent="0.25">
      <c r="B92" s="95">
        <v>3234</v>
      </c>
      <c r="C92" s="95" t="s">
        <v>215</v>
      </c>
      <c r="D92" s="96">
        <v>0</v>
      </c>
      <c r="E92" s="96"/>
      <c r="F92" s="130"/>
      <c r="G92" s="134" t="e">
        <f t="shared" si="2"/>
        <v>#DIV/0!</v>
      </c>
      <c r="H92" s="135"/>
    </row>
    <row r="93" spans="2:8" x14ac:dyDescent="0.25">
      <c r="B93" s="95">
        <v>3235</v>
      </c>
      <c r="C93" s="95" t="s">
        <v>61</v>
      </c>
      <c r="D93" s="96"/>
      <c r="E93" s="96"/>
      <c r="F93" s="130"/>
      <c r="G93" s="134"/>
      <c r="H93" s="135"/>
    </row>
    <row r="94" spans="2:8" x14ac:dyDescent="0.25">
      <c r="B94" s="95">
        <v>3236</v>
      </c>
      <c r="C94" s="95" t="s">
        <v>81</v>
      </c>
      <c r="D94" s="96"/>
      <c r="E94" s="96"/>
      <c r="F94" s="130"/>
      <c r="G94" s="134"/>
      <c r="H94" s="135"/>
    </row>
    <row r="95" spans="2:8" x14ac:dyDescent="0.25">
      <c r="B95" s="95">
        <v>3237</v>
      </c>
      <c r="C95" s="95" t="s">
        <v>62</v>
      </c>
      <c r="D95" s="96"/>
      <c r="E95" s="96"/>
      <c r="F95" s="130"/>
      <c r="G95" s="134"/>
      <c r="H95" s="135"/>
    </row>
    <row r="96" spans="2:8" x14ac:dyDescent="0.25">
      <c r="B96" s="95">
        <v>3238</v>
      </c>
      <c r="C96" s="95" t="s">
        <v>216</v>
      </c>
      <c r="D96" s="96"/>
      <c r="E96" s="96"/>
      <c r="F96" s="130"/>
      <c r="G96" s="134"/>
      <c r="H96" s="135"/>
    </row>
    <row r="97" spans="2:8" x14ac:dyDescent="0.25">
      <c r="B97" s="95">
        <v>3241</v>
      </c>
      <c r="C97" s="95" t="s">
        <v>165</v>
      </c>
      <c r="D97" s="96"/>
      <c r="E97" s="96"/>
      <c r="F97" s="130"/>
      <c r="G97" s="134"/>
      <c r="H97" s="135"/>
    </row>
    <row r="98" spans="2:8" x14ac:dyDescent="0.25">
      <c r="B98" s="95">
        <v>3239</v>
      </c>
      <c r="C98" s="95" t="s">
        <v>64</v>
      </c>
      <c r="D98" s="96"/>
      <c r="E98" s="96"/>
      <c r="F98" s="130"/>
      <c r="G98" s="134"/>
      <c r="H98" s="135"/>
    </row>
    <row r="99" spans="2:8" x14ac:dyDescent="0.25">
      <c r="B99" s="95">
        <v>329</v>
      </c>
      <c r="C99" s="95" t="s">
        <v>88</v>
      </c>
      <c r="D99" s="96"/>
      <c r="E99" s="96"/>
      <c r="F99" s="130"/>
      <c r="G99" s="134"/>
      <c r="H99" s="135"/>
    </row>
    <row r="100" spans="2:8" x14ac:dyDescent="0.25">
      <c r="B100" s="95">
        <v>3293</v>
      </c>
      <c r="C100" s="95" t="s">
        <v>84</v>
      </c>
      <c r="D100" s="96"/>
      <c r="E100" s="96"/>
      <c r="F100" s="130"/>
      <c r="G100" s="134"/>
      <c r="H100" s="135"/>
    </row>
    <row r="101" spans="2:8" x14ac:dyDescent="0.25">
      <c r="B101" s="95">
        <v>3294</v>
      </c>
      <c r="C101" s="95" t="s">
        <v>242</v>
      </c>
      <c r="D101" s="96">
        <v>25</v>
      </c>
      <c r="E101" s="96"/>
      <c r="F101" s="130"/>
      <c r="G101" s="134"/>
      <c r="H101" s="135"/>
    </row>
    <row r="102" spans="2:8" x14ac:dyDescent="0.25">
      <c r="B102" s="95">
        <v>3295</v>
      </c>
      <c r="C102" s="95" t="s">
        <v>217</v>
      </c>
      <c r="D102" s="96"/>
      <c r="E102" s="96"/>
      <c r="F102" s="130"/>
      <c r="G102" s="134"/>
      <c r="H102" s="135"/>
    </row>
    <row r="103" spans="2:8" x14ac:dyDescent="0.25">
      <c r="B103" s="95">
        <v>3299</v>
      </c>
      <c r="C103" s="95" t="s">
        <v>88</v>
      </c>
      <c r="D103" s="96"/>
      <c r="E103" s="96"/>
      <c r="F103" s="130"/>
      <c r="G103" s="134"/>
      <c r="H103" s="135"/>
    </row>
    <row r="104" spans="2:8" x14ac:dyDescent="0.25">
      <c r="B104" s="107">
        <v>34</v>
      </c>
      <c r="C104" s="107" t="s">
        <v>78</v>
      </c>
      <c r="D104" s="108">
        <v>4.67</v>
      </c>
      <c r="E104" s="108">
        <v>300</v>
      </c>
      <c r="F104" s="139">
        <v>0</v>
      </c>
      <c r="G104" s="142"/>
      <c r="H104" s="143">
        <f t="shared" si="3"/>
        <v>0</v>
      </c>
    </row>
    <row r="105" spans="2:8" x14ac:dyDescent="0.25">
      <c r="B105" s="95">
        <v>343</v>
      </c>
      <c r="C105" s="95" t="s">
        <v>167</v>
      </c>
      <c r="D105" s="96">
        <v>4.67</v>
      </c>
      <c r="E105" s="96">
        <v>0</v>
      </c>
      <c r="F105" s="130"/>
      <c r="G105" s="134"/>
      <c r="H105" s="135"/>
    </row>
    <row r="106" spans="2:8" x14ac:dyDescent="0.25">
      <c r="B106" s="95">
        <v>3433</v>
      </c>
      <c r="C106" s="95" t="s">
        <v>94</v>
      </c>
      <c r="D106" s="96">
        <v>4.67</v>
      </c>
      <c r="E106" s="96">
        <v>0</v>
      </c>
      <c r="F106" s="130"/>
      <c r="G106" s="134"/>
      <c r="H106" s="135"/>
    </row>
    <row r="107" spans="2:8" x14ac:dyDescent="0.25">
      <c r="B107" s="203" t="s">
        <v>168</v>
      </c>
      <c r="C107" s="203"/>
      <c r="D107" s="106">
        <v>1013.1</v>
      </c>
      <c r="E107" s="106">
        <v>23000</v>
      </c>
      <c r="F107" s="138">
        <v>2058.0100000000002</v>
      </c>
      <c r="G107" s="132"/>
      <c r="H107" s="133">
        <f t="shared" si="3"/>
        <v>8.9478695652173919</v>
      </c>
    </row>
    <row r="108" spans="2:8" x14ac:dyDescent="0.25">
      <c r="B108" s="107">
        <v>3</v>
      </c>
      <c r="C108" s="107" t="s">
        <v>3</v>
      </c>
      <c r="D108" s="108">
        <v>1013.1</v>
      </c>
      <c r="E108" s="108">
        <v>23000</v>
      </c>
      <c r="F108" s="139">
        <v>2058.0100000000002</v>
      </c>
      <c r="G108" s="142"/>
      <c r="H108" s="143">
        <f t="shared" si="3"/>
        <v>8.9478695652173919</v>
      </c>
    </row>
    <row r="109" spans="2:8" x14ac:dyDescent="0.25">
      <c r="B109" s="107">
        <v>31</v>
      </c>
      <c r="C109" s="107" t="s">
        <v>4</v>
      </c>
      <c r="D109" s="108">
        <v>0</v>
      </c>
      <c r="E109" s="108">
        <v>0</v>
      </c>
      <c r="F109" s="139">
        <v>0</v>
      </c>
      <c r="G109" s="142"/>
      <c r="H109" s="143"/>
    </row>
    <row r="110" spans="2:8" x14ac:dyDescent="0.25">
      <c r="B110" s="95">
        <v>311</v>
      </c>
      <c r="C110" s="95" t="s">
        <v>16</v>
      </c>
      <c r="D110" s="96"/>
      <c r="E110" s="96"/>
      <c r="F110" s="130"/>
      <c r="G110" s="134"/>
      <c r="H110" s="135"/>
    </row>
    <row r="111" spans="2:8" x14ac:dyDescent="0.25">
      <c r="B111" s="95">
        <v>3111</v>
      </c>
      <c r="C111" s="95" t="s">
        <v>17</v>
      </c>
      <c r="D111" s="96"/>
      <c r="E111" s="96"/>
      <c r="F111" s="130"/>
      <c r="G111" s="134"/>
      <c r="H111" s="135"/>
    </row>
    <row r="112" spans="2:8" x14ac:dyDescent="0.25">
      <c r="B112" s="95">
        <v>313</v>
      </c>
      <c r="C112" s="95" t="s">
        <v>163</v>
      </c>
      <c r="D112" s="96"/>
      <c r="E112" s="96"/>
      <c r="F112" s="130"/>
      <c r="G112" s="134"/>
      <c r="H112" s="135"/>
    </row>
    <row r="113" spans="2:8" x14ac:dyDescent="0.25">
      <c r="B113" s="95">
        <v>3132</v>
      </c>
      <c r="C113" s="95" t="s">
        <v>164</v>
      </c>
      <c r="D113" s="96"/>
      <c r="E113" s="96"/>
      <c r="F113" s="130"/>
      <c r="G113" s="134"/>
      <c r="H113" s="135"/>
    </row>
    <row r="114" spans="2:8" x14ac:dyDescent="0.25">
      <c r="B114" s="107">
        <v>32</v>
      </c>
      <c r="C114" s="107" t="s">
        <v>9</v>
      </c>
      <c r="D114" s="108">
        <v>1013.1</v>
      </c>
      <c r="E114" s="108">
        <v>20000</v>
      </c>
      <c r="F114" s="139">
        <v>2058.0100000000002</v>
      </c>
      <c r="G114" s="142"/>
      <c r="H114" s="143">
        <f t="shared" si="3"/>
        <v>10.290050000000001</v>
      </c>
    </row>
    <row r="115" spans="2:8" x14ac:dyDescent="0.25">
      <c r="B115" s="95">
        <v>321</v>
      </c>
      <c r="C115" s="95" t="s">
        <v>165</v>
      </c>
      <c r="D115" s="96"/>
      <c r="E115" s="96"/>
      <c r="F115" s="130">
        <v>215</v>
      </c>
      <c r="G115" s="134"/>
      <c r="H115" s="135"/>
    </row>
    <row r="116" spans="2:8" x14ac:dyDescent="0.25">
      <c r="B116" s="95">
        <v>3211</v>
      </c>
      <c r="C116" s="95" t="s">
        <v>19</v>
      </c>
      <c r="D116" s="96"/>
      <c r="E116" s="96"/>
      <c r="F116" s="130">
        <v>215</v>
      </c>
      <c r="G116" s="134"/>
      <c r="H116" s="135"/>
    </row>
    <row r="117" spans="2:8" x14ac:dyDescent="0.25">
      <c r="B117" s="95">
        <v>3212</v>
      </c>
      <c r="C117" s="95" t="s">
        <v>170</v>
      </c>
      <c r="D117" s="96">
        <v>70</v>
      </c>
      <c r="E117" s="96"/>
      <c r="F117" s="130">
        <v>0</v>
      </c>
      <c r="G117" s="134"/>
      <c r="H117" s="135"/>
    </row>
    <row r="118" spans="2:8" x14ac:dyDescent="0.25">
      <c r="B118" s="95">
        <v>322</v>
      </c>
      <c r="C118" s="95" t="s">
        <v>89</v>
      </c>
      <c r="D118" s="96"/>
      <c r="E118" s="96"/>
      <c r="F118" s="130">
        <v>0</v>
      </c>
      <c r="G118" s="134"/>
      <c r="H118" s="135"/>
    </row>
    <row r="119" spans="2:8" x14ac:dyDescent="0.25">
      <c r="B119" s="95">
        <v>3221</v>
      </c>
      <c r="C119" s="95" t="s">
        <v>166</v>
      </c>
      <c r="D119" s="96"/>
      <c r="E119" s="96"/>
      <c r="F119" s="130">
        <v>0</v>
      </c>
      <c r="G119" s="134"/>
      <c r="H119" s="135"/>
    </row>
    <row r="120" spans="2:8" x14ac:dyDescent="0.25">
      <c r="B120" s="95">
        <v>323</v>
      </c>
      <c r="C120" s="95" t="s">
        <v>90</v>
      </c>
      <c r="D120" s="96"/>
      <c r="E120" s="96"/>
      <c r="F120" s="130">
        <v>646</v>
      </c>
      <c r="G120" s="134"/>
      <c r="H120" s="135"/>
    </row>
    <row r="121" spans="2:8" x14ac:dyDescent="0.25">
      <c r="B121" s="95">
        <v>3235</v>
      </c>
      <c r="C121" s="95" t="s">
        <v>61</v>
      </c>
      <c r="D121" s="96">
        <v>60</v>
      </c>
      <c r="E121" s="96"/>
      <c r="F121" s="130">
        <v>0</v>
      </c>
      <c r="G121" s="134"/>
      <c r="H121" s="135"/>
    </row>
    <row r="122" spans="2:8" x14ac:dyDescent="0.25">
      <c r="B122" s="95">
        <v>3237</v>
      </c>
      <c r="C122" s="95" t="s">
        <v>267</v>
      </c>
      <c r="D122" s="96"/>
      <c r="E122" s="96"/>
      <c r="F122" s="130">
        <v>185</v>
      </c>
      <c r="G122" s="134"/>
      <c r="H122" s="135"/>
    </row>
    <row r="123" spans="2:8" x14ac:dyDescent="0.25">
      <c r="B123" s="95">
        <v>3239</v>
      </c>
      <c r="C123" s="95" t="s">
        <v>64</v>
      </c>
      <c r="D123" s="96"/>
      <c r="E123" s="96"/>
      <c r="F123" s="130">
        <v>461</v>
      </c>
      <c r="G123" s="134"/>
      <c r="H123" s="135"/>
    </row>
    <row r="124" spans="2:8" x14ac:dyDescent="0.25">
      <c r="B124" s="95">
        <v>329</v>
      </c>
      <c r="C124" s="95" t="s">
        <v>88</v>
      </c>
      <c r="D124" s="96"/>
      <c r="E124" s="96"/>
      <c r="F124" s="130">
        <v>1197.01</v>
      </c>
      <c r="G124" s="134"/>
      <c r="H124" s="135"/>
    </row>
    <row r="125" spans="2:8" x14ac:dyDescent="0.25">
      <c r="B125" s="95">
        <v>3293</v>
      </c>
      <c r="C125" s="95" t="s">
        <v>84</v>
      </c>
      <c r="D125" s="96">
        <v>583.1</v>
      </c>
      <c r="E125" s="96"/>
      <c r="F125" s="130">
        <v>0</v>
      </c>
      <c r="G125" s="134"/>
      <c r="H125" s="135"/>
    </row>
    <row r="126" spans="2:8" x14ac:dyDescent="0.25">
      <c r="B126" s="95">
        <v>3299</v>
      </c>
      <c r="C126" s="95" t="s">
        <v>88</v>
      </c>
      <c r="D126" s="96">
        <v>300</v>
      </c>
      <c r="E126" s="96"/>
      <c r="F126" s="130">
        <v>1197.01</v>
      </c>
      <c r="G126" s="134"/>
      <c r="H126" s="135"/>
    </row>
    <row r="127" spans="2:8" x14ac:dyDescent="0.25">
      <c r="B127" s="107">
        <v>34</v>
      </c>
      <c r="C127" s="107" t="s">
        <v>78</v>
      </c>
      <c r="D127" s="108">
        <v>0</v>
      </c>
      <c r="E127" s="108">
        <v>3000</v>
      </c>
      <c r="F127" s="139">
        <v>0</v>
      </c>
      <c r="G127" s="142"/>
      <c r="H127" s="143">
        <f t="shared" si="3"/>
        <v>0</v>
      </c>
    </row>
    <row r="128" spans="2:8" x14ac:dyDescent="0.25">
      <c r="B128" s="95">
        <v>343</v>
      </c>
      <c r="C128" s="95" t="s">
        <v>167</v>
      </c>
      <c r="D128" s="96"/>
      <c r="E128" s="96"/>
      <c r="F128" s="130"/>
      <c r="G128" s="134"/>
      <c r="H128" s="135"/>
    </row>
    <row r="129" spans="2:8" x14ac:dyDescent="0.25">
      <c r="B129" s="95">
        <v>3433</v>
      </c>
      <c r="C129" s="95" t="s">
        <v>94</v>
      </c>
      <c r="D129" s="96"/>
      <c r="E129" s="96"/>
      <c r="F129" s="130"/>
      <c r="G129" s="134"/>
      <c r="H129" s="135"/>
    </row>
    <row r="130" spans="2:8" x14ac:dyDescent="0.25">
      <c r="B130" s="203" t="s">
        <v>169</v>
      </c>
      <c r="C130" s="203"/>
      <c r="D130" s="106">
        <v>53677.48</v>
      </c>
      <c r="E130" s="106">
        <v>106741.06</v>
      </c>
      <c r="F130" s="138">
        <v>53046.51</v>
      </c>
      <c r="G130" s="133">
        <f t="shared" si="2"/>
        <v>98.82451635210893</v>
      </c>
      <c r="H130" s="133">
        <f t="shared" si="3"/>
        <v>49.696442962061646</v>
      </c>
    </row>
    <row r="131" spans="2:8" x14ac:dyDescent="0.25">
      <c r="B131" s="107">
        <v>3</v>
      </c>
      <c r="C131" s="107" t="s">
        <v>3</v>
      </c>
      <c r="D131" s="108">
        <v>53667.48</v>
      </c>
      <c r="E131" s="108">
        <v>106741.06</v>
      </c>
      <c r="F131" s="139">
        <v>53046.51</v>
      </c>
      <c r="G131" s="143">
        <f t="shared" si="2"/>
        <v>98.842930579188732</v>
      </c>
      <c r="H131" s="143">
        <f t="shared" si="3"/>
        <v>49.696442962061646</v>
      </c>
    </row>
    <row r="132" spans="2:8" x14ac:dyDescent="0.25">
      <c r="B132" s="107">
        <v>32</v>
      </c>
      <c r="C132" s="107" t="s">
        <v>9</v>
      </c>
      <c r="D132" s="108">
        <v>53338.9</v>
      </c>
      <c r="E132" s="108">
        <v>104741.06</v>
      </c>
      <c r="F132" s="139">
        <v>52560.160000000003</v>
      </c>
      <c r="G132" s="143">
        <f t="shared" si="2"/>
        <v>98.540014885946277</v>
      </c>
      <c r="H132" s="143">
        <f t="shared" si="3"/>
        <v>50.181046477856917</v>
      </c>
    </row>
    <row r="133" spans="2:8" x14ac:dyDescent="0.25">
      <c r="B133" s="95">
        <v>321</v>
      </c>
      <c r="C133" s="95" t="s">
        <v>165</v>
      </c>
      <c r="D133" s="96">
        <v>15839.11</v>
      </c>
      <c r="E133" s="96"/>
      <c r="F133" s="130">
        <v>14038.83</v>
      </c>
      <c r="G133" s="135">
        <f t="shared" si="2"/>
        <v>88.63395733724937</v>
      </c>
      <c r="H133" s="135"/>
    </row>
    <row r="134" spans="2:8" x14ac:dyDescent="0.25">
      <c r="B134" s="95">
        <v>3211</v>
      </c>
      <c r="C134" s="95" t="s">
        <v>19</v>
      </c>
      <c r="D134" s="96">
        <v>5336.06</v>
      </c>
      <c r="E134" s="96"/>
      <c r="F134" s="130">
        <v>4104.47</v>
      </c>
      <c r="G134" s="135">
        <f t="shared" si="2"/>
        <v>76.91948741206059</v>
      </c>
      <c r="H134" s="135"/>
    </row>
    <row r="135" spans="2:8" x14ac:dyDescent="0.25">
      <c r="B135" s="95">
        <v>3212</v>
      </c>
      <c r="C135" s="95" t="s">
        <v>170</v>
      </c>
      <c r="D135" s="96">
        <v>10088.049999999999</v>
      </c>
      <c r="E135" s="96"/>
      <c r="F135" s="130">
        <v>9699.36</v>
      </c>
      <c r="G135" s="135">
        <f t="shared" si="2"/>
        <v>96.147025440992067</v>
      </c>
      <c r="H135" s="135"/>
    </row>
    <row r="136" spans="2:8" x14ac:dyDescent="0.25">
      <c r="B136" s="95">
        <v>3213</v>
      </c>
      <c r="C136" s="95" t="s">
        <v>52</v>
      </c>
      <c r="D136" s="96">
        <v>415</v>
      </c>
      <c r="E136" s="96"/>
      <c r="F136" s="130">
        <v>235</v>
      </c>
      <c r="G136" s="135">
        <f t="shared" si="2"/>
        <v>56.626506024096393</v>
      </c>
      <c r="H136" s="135"/>
    </row>
    <row r="137" spans="2:8" x14ac:dyDescent="0.25">
      <c r="B137" s="95">
        <v>3214</v>
      </c>
      <c r="C137" s="95" t="s">
        <v>266</v>
      </c>
      <c r="D137" s="96">
        <v>0</v>
      </c>
      <c r="E137" s="96"/>
      <c r="F137" s="130">
        <v>0</v>
      </c>
      <c r="G137" s="134"/>
      <c r="H137" s="135"/>
    </row>
    <row r="138" spans="2:8" x14ac:dyDescent="0.25">
      <c r="B138" s="95">
        <v>322</v>
      </c>
      <c r="C138" s="95" t="s">
        <v>89</v>
      </c>
      <c r="D138" s="96">
        <v>15952.9</v>
      </c>
      <c r="E138" s="96"/>
      <c r="F138" s="130">
        <v>16604.43</v>
      </c>
      <c r="G138" s="135">
        <f t="shared" si="2"/>
        <v>104.08408502529321</v>
      </c>
      <c r="H138" s="135"/>
    </row>
    <row r="139" spans="2:8" x14ac:dyDescent="0.25">
      <c r="B139" s="95">
        <v>3221</v>
      </c>
      <c r="C139" s="95" t="s">
        <v>166</v>
      </c>
      <c r="D139" s="96">
        <v>3856.8</v>
      </c>
      <c r="E139" s="96"/>
      <c r="F139" s="130">
        <v>5328.87</v>
      </c>
      <c r="G139" s="135">
        <f t="shared" si="2"/>
        <v>138.16817050404481</v>
      </c>
      <c r="H139" s="135"/>
    </row>
    <row r="140" spans="2:8" x14ac:dyDescent="0.25">
      <c r="B140" s="95">
        <v>3222</v>
      </c>
      <c r="C140" s="95" t="s">
        <v>114</v>
      </c>
      <c r="D140" s="96">
        <v>24.48</v>
      </c>
      <c r="E140" s="96"/>
      <c r="F140" s="130">
        <v>0</v>
      </c>
      <c r="G140" s="135">
        <f t="shared" si="2"/>
        <v>0</v>
      </c>
      <c r="H140" s="135"/>
    </row>
    <row r="141" spans="2:8" x14ac:dyDescent="0.25">
      <c r="B141" s="95">
        <v>3223</v>
      </c>
      <c r="C141" s="95" t="s">
        <v>55</v>
      </c>
      <c r="D141" s="96">
        <v>11300.79</v>
      </c>
      <c r="E141" s="96"/>
      <c r="F141" s="130">
        <v>10926.12</v>
      </c>
      <c r="G141" s="135">
        <f t="shared" si="2"/>
        <v>96.684568070019878</v>
      </c>
      <c r="H141" s="135"/>
    </row>
    <row r="142" spans="2:8" x14ac:dyDescent="0.25">
      <c r="B142" s="95">
        <v>3224</v>
      </c>
      <c r="C142" s="95" t="s">
        <v>56</v>
      </c>
      <c r="D142" s="96">
        <v>730.44</v>
      </c>
      <c r="E142" s="96"/>
      <c r="F142" s="130">
        <v>335.65</v>
      </c>
      <c r="G142" s="135">
        <f t="shared" si="2"/>
        <v>45.951755106511136</v>
      </c>
      <c r="H142" s="135"/>
    </row>
    <row r="143" spans="2:8" x14ac:dyDescent="0.25">
      <c r="B143" s="95">
        <v>3225</v>
      </c>
      <c r="C143" s="95" t="s">
        <v>171</v>
      </c>
      <c r="D143" s="96">
        <v>40.39</v>
      </c>
      <c r="E143" s="96"/>
      <c r="F143" s="130">
        <v>15.79</v>
      </c>
      <c r="G143" s="134"/>
      <c r="H143" s="135"/>
    </row>
    <row r="144" spans="2:8" x14ac:dyDescent="0.25">
      <c r="B144" s="95">
        <v>3227</v>
      </c>
      <c r="C144" s="95" t="s">
        <v>172</v>
      </c>
      <c r="D144" s="96">
        <v>0</v>
      </c>
      <c r="E144" s="96"/>
      <c r="F144" s="130">
        <v>0</v>
      </c>
      <c r="G144" s="134"/>
      <c r="H144" s="135"/>
    </row>
    <row r="145" spans="2:8" x14ac:dyDescent="0.25">
      <c r="B145" s="95">
        <v>323</v>
      </c>
      <c r="C145" s="95" t="s">
        <v>90</v>
      </c>
      <c r="D145" s="96">
        <v>20649.740000000002</v>
      </c>
      <c r="E145" s="96"/>
      <c r="F145" s="130">
        <v>22068.74</v>
      </c>
      <c r="G145" s="135">
        <f t="shared" ref="G145:G207" si="4">(F145/D145)*100</f>
        <v>106.87175722309337</v>
      </c>
      <c r="H145" s="135"/>
    </row>
    <row r="146" spans="2:8" x14ac:dyDescent="0.25">
      <c r="B146" s="95">
        <v>3231</v>
      </c>
      <c r="C146" s="95" t="s">
        <v>58</v>
      </c>
      <c r="D146" s="96">
        <v>930.78</v>
      </c>
      <c r="E146" s="96"/>
      <c r="F146" s="130">
        <v>651.29999999999995</v>
      </c>
      <c r="G146" s="135">
        <f t="shared" si="4"/>
        <v>69.973570553729132</v>
      </c>
      <c r="H146" s="135"/>
    </row>
    <row r="147" spans="2:8" x14ac:dyDescent="0.25">
      <c r="B147" s="95">
        <v>3232</v>
      </c>
      <c r="C147" s="95" t="s">
        <v>115</v>
      </c>
      <c r="D147" s="96">
        <v>2388.94</v>
      </c>
      <c r="E147" s="96"/>
      <c r="F147" s="130">
        <v>3890.61</v>
      </c>
      <c r="G147" s="135">
        <f t="shared" si="4"/>
        <v>162.85925975537268</v>
      </c>
      <c r="H147" s="135"/>
    </row>
    <row r="148" spans="2:8" x14ac:dyDescent="0.25">
      <c r="B148" s="95">
        <v>3233</v>
      </c>
      <c r="C148" s="95" t="s">
        <v>59</v>
      </c>
      <c r="D148" s="96">
        <v>0</v>
      </c>
      <c r="E148" s="96"/>
      <c r="F148" s="130">
        <v>0</v>
      </c>
      <c r="G148" s="134"/>
      <c r="H148" s="135"/>
    </row>
    <row r="149" spans="2:8" x14ac:dyDescent="0.25">
      <c r="B149" s="95">
        <v>3234</v>
      </c>
      <c r="C149" s="95" t="s">
        <v>60</v>
      </c>
      <c r="D149" s="96">
        <v>3896.43</v>
      </c>
      <c r="E149" s="96"/>
      <c r="F149" s="130">
        <v>6151.93</v>
      </c>
      <c r="G149" s="135">
        <f t="shared" si="4"/>
        <v>157.88632158155031</v>
      </c>
      <c r="H149" s="135"/>
    </row>
    <row r="150" spans="2:8" x14ac:dyDescent="0.25">
      <c r="B150" s="95">
        <v>3235</v>
      </c>
      <c r="C150" s="95" t="s">
        <v>61</v>
      </c>
      <c r="D150" s="96">
        <v>8955</v>
      </c>
      <c r="E150" s="96"/>
      <c r="F150" s="130">
        <v>6787.5</v>
      </c>
      <c r="G150" s="135">
        <f t="shared" si="4"/>
        <v>75.795644891122279</v>
      </c>
      <c r="H150" s="135"/>
    </row>
    <row r="151" spans="2:8" x14ac:dyDescent="0.25">
      <c r="B151" s="95">
        <v>3236</v>
      </c>
      <c r="C151" s="95" t="s">
        <v>173</v>
      </c>
      <c r="D151" s="96">
        <v>0</v>
      </c>
      <c r="E151" s="96"/>
      <c r="F151" s="130">
        <v>74.680000000000007</v>
      </c>
      <c r="G151" s="134"/>
      <c r="H151" s="135"/>
    </row>
    <row r="152" spans="2:8" x14ac:dyDescent="0.25">
      <c r="B152" s="95">
        <v>3237</v>
      </c>
      <c r="C152" s="95" t="s">
        <v>62</v>
      </c>
      <c r="D152" s="96">
        <v>1631.25</v>
      </c>
      <c r="E152" s="96"/>
      <c r="F152" s="130">
        <v>1120.74</v>
      </c>
      <c r="G152" s="135">
        <f t="shared" si="4"/>
        <v>68.704367816091946</v>
      </c>
      <c r="H152" s="135"/>
    </row>
    <row r="153" spans="2:8" x14ac:dyDescent="0.25">
      <c r="B153" s="95">
        <v>3238</v>
      </c>
      <c r="C153" s="95" t="s">
        <v>63</v>
      </c>
      <c r="D153" s="96">
        <v>1956.66</v>
      </c>
      <c r="E153" s="96"/>
      <c r="F153" s="130">
        <v>1967.72</v>
      </c>
      <c r="G153" s="135">
        <f t="shared" si="4"/>
        <v>100.56524894463013</v>
      </c>
      <c r="H153" s="135"/>
    </row>
    <row r="154" spans="2:8" x14ac:dyDescent="0.25">
      <c r="B154" s="95">
        <v>3239</v>
      </c>
      <c r="C154" s="95" t="s">
        <v>64</v>
      </c>
      <c r="D154" s="96">
        <v>890.68</v>
      </c>
      <c r="E154" s="96"/>
      <c r="F154" s="130">
        <v>588.1</v>
      </c>
      <c r="G154" s="135">
        <f t="shared" si="4"/>
        <v>66.028203170611221</v>
      </c>
      <c r="H154" s="135"/>
    </row>
    <row r="155" spans="2:8" x14ac:dyDescent="0.25">
      <c r="B155" s="95">
        <v>324</v>
      </c>
      <c r="C155" s="95" t="s">
        <v>111</v>
      </c>
      <c r="D155" s="96">
        <v>174.58</v>
      </c>
      <c r="E155" s="96"/>
      <c r="F155" s="130">
        <v>0</v>
      </c>
      <c r="G155" s="135">
        <f t="shared" si="4"/>
        <v>0</v>
      </c>
      <c r="H155" s="135"/>
    </row>
    <row r="156" spans="2:8" x14ac:dyDescent="0.25">
      <c r="B156" s="95">
        <v>3241</v>
      </c>
      <c r="C156" s="95" t="s">
        <v>218</v>
      </c>
      <c r="D156" s="96">
        <v>174.58</v>
      </c>
      <c r="E156" s="96"/>
      <c r="F156" s="130">
        <v>0</v>
      </c>
      <c r="G156" s="135">
        <f t="shared" si="4"/>
        <v>0</v>
      </c>
      <c r="H156" s="135"/>
    </row>
    <row r="157" spans="2:8" x14ac:dyDescent="0.25">
      <c r="B157" s="95">
        <v>329</v>
      </c>
      <c r="C157" s="95" t="s">
        <v>88</v>
      </c>
      <c r="D157" s="96">
        <v>722.57</v>
      </c>
      <c r="E157" s="96"/>
      <c r="F157" s="130">
        <v>684.32</v>
      </c>
      <c r="G157" s="135">
        <f t="shared" si="4"/>
        <v>94.70639522814399</v>
      </c>
      <c r="H157" s="135"/>
    </row>
    <row r="158" spans="2:8" x14ac:dyDescent="0.25">
      <c r="B158" s="95">
        <v>3291</v>
      </c>
      <c r="C158" s="95" t="s">
        <v>174</v>
      </c>
      <c r="D158" s="96">
        <v>0</v>
      </c>
      <c r="E158" s="96"/>
      <c r="F158" s="130">
        <v>0</v>
      </c>
      <c r="G158" s="134"/>
      <c r="H158" s="135"/>
    </row>
    <row r="159" spans="2:8" x14ac:dyDescent="0.25">
      <c r="B159" s="95">
        <v>3293</v>
      </c>
      <c r="C159" s="95" t="s">
        <v>84</v>
      </c>
      <c r="D159" s="96">
        <v>19.78</v>
      </c>
      <c r="E159" s="96"/>
      <c r="F159" s="130">
        <v>0</v>
      </c>
      <c r="G159" s="134">
        <f t="shared" si="4"/>
        <v>0</v>
      </c>
      <c r="H159" s="135"/>
    </row>
    <row r="160" spans="2:8" x14ac:dyDescent="0.25">
      <c r="B160" s="95">
        <v>3294</v>
      </c>
      <c r="C160" s="95" t="s">
        <v>175</v>
      </c>
      <c r="D160" s="96">
        <v>125</v>
      </c>
      <c r="E160" s="96"/>
      <c r="F160" s="130">
        <v>145</v>
      </c>
      <c r="G160" s="135">
        <f t="shared" si="4"/>
        <v>115.99999999999999</v>
      </c>
      <c r="H160" s="135"/>
    </row>
    <row r="161" spans="2:8" x14ac:dyDescent="0.25">
      <c r="B161" s="95">
        <v>3295</v>
      </c>
      <c r="C161" s="95" t="s">
        <v>86</v>
      </c>
      <c r="D161" s="96">
        <v>176.48</v>
      </c>
      <c r="E161" s="96"/>
      <c r="F161" s="130">
        <v>63.72</v>
      </c>
      <c r="G161" s="135">
        <f t="shared" si="4"/>
        <v>36.106074342701724</v>
      </c>
      <c r="H161" s="135"/>
    </row>
    <row r="162" spans="2:8" x14ac:dyDescent="0.25">
      <c r="B162" s="95">
        <v>3299</v>
      </c>
      <c r="C162" s="95" t="s">
        <v>88</v>
      </c>
      <c r="D162" s="96">
        <v>401.31</v>
      </c>
      <c r="E162" s="96"/>
      <c r="F162" s="130">
        <v>475.6</v>
      </c>
      <c r="G162" s="135">
        <f t="shared" si="4"/>
        <v>118.51187361391445</v>
      </c>
      <c r="H162" s="135"/>
    </row>
    <row r="163" spans="2:8" x14ac:dyDescent="0.25">
      <c r="B163" s="107">
        <v>34</v>
      </c>
      <c r="C163" s="107" t="s">
        <v>78</v>
      </c>
      <c r="D163" s="108">
        <v>338.58</v>
      </c>
      <c r="E163" s="108">
        <v>2000</v>
      </c>
      <c r="F163" s="139">
        <v>486.35</v>
      </c>
      <c r="G163" s="143">
        <f t="shared" si="4"/>
        <v>143.64404276684979</v>
      </c>
      <c r="H163" s="143">
        <f t="shared" ref="H163:H207" si="5">(F163/E163)*100</f>
        <v>24.317499999999999</v>
      </c>
    </row>
    <row r="164" spans="2:8" x14ac:dyDescent="0.25">
      <c r="B164" s="95">
        <v>343</v>
      </c>
      <c r="C164" s="95" t="s">
        <v>167</v>
      </c>
      <c r="D164" s="96">
        <v>338.58</v>
      </c>
      <c r="E164" s="96"/>
      <c r="F164" s="130">
        <v>486.35</v>
      </c>
      <c r="G164" s="135">
        <f t="shared" si="4"/>
        <v>143.64404276684979</v>
      </c>
      <c r="H164" s="135"/>
    </row>
    <row r="165" spans="2:8" x14ac:dyDescent="0.25">
      <c r="B165" s="95">
        <v>3431</v>
      </c>
      <c r="C165" s="95" t="s">
        <v>92</v>
      </c>
      <c r="D165" s="96">
        <v>338.58</v>
      </c>
      <c r="E165" s="96"/>
      <c r="F165" s="130">
        <v>486.35</v>
      </c>
      <c r="G165" s="135">
        <f t="shared" si="4"/>
        <v>143.64404276684979</v>
      </c>
      <c r="H165" s="135"/>
    </row>
    <row r="166" spans="2:8" x14ac:dyDescent="0.25">
      <c r="B166" s="203" t="s">
        <v>176</v>
      </c>
      <c r="C166" s="203"/>
      <c r="D166" s="106">
        <v>108.7</v>
      </c>
      <c r="E166" s="106">
        <v>8000</v>
      </c>
      <c r="F166" s="138">
        <v>93.22</v>
      </c>
      <c r="G166" s="133">
        <f t="shared" si="4"/>
        <v>85.75896964121435</v>
      </c>
      <c r="H166" s="133">
        <f t="shared" si="5"/>
        <v>1.1652499999999999</v>
      </c>
    </row>
    <row r="167" spans="2:8" x14ac:dyDescent="0.25">
      <c r="B167" s="107">
        <v>3</v>
      </c>
      <c r="C167" s="107" t="s">
        <v>3</v>
      </c>
      <c r="D167" s="108">
        <v>108.7</v>
      </c>
      <c r="E167" s="108">
        <v>8000</v>
      </c>
      <c r="F167" s="139">
        <v>93.22</v>
      </c>
      <c r="G167" s="143">
        <f t="shared" si="4"/>
        <v>85.75896964121435</v>
      </c>
      <c r="H167" s="143">
        <f t="shared" si="5"/>
        <v>1.1652499999999999</v>
      </c>
    </row>
    <row r="168" spans="2:8" x14ac:dyDescent="0.25">
      <c r="B168" s="107">
        <v>32</v>
      </c>
      <c r="C168" s="107" t="s">
        <v>9</v>
      </c>
      <c r="D168" s="108">
        <v>108.7</v>
      </c>
      <c r="E168" s="108">
        <v>8000</v>
      </c>
      <c r="F168" s="139">
        <v>93.22</v>
      </c>
      <c r="G168" s="143">
        <f t="shared" si="4"/>
        <v>85.75896964121435</v>
      </c>
      <c r="H168" s="143">
        <f t="shared" si="5"/>
        <v>1.1652499999999999</v>
      </c>
    </row>
    <row r="169" spans="2:8" x14ac:dyDescent="0.25">
      <c r="B169" s="109">
        <v>321</v>
      </c>
      <c r="C169" s="109" t="s">
        <v>18</v>
      </c>
      <c r="D169" s="99">
        <v>0</v>
      </c>
      <c r="E169" s="99"/>
      <c r="F169" s="131"/>
      <c r="G169" s="134"/>
      <c r="H169" s="135"/>
    </row>
    <row r="170" spans="2:8" x14ac:dyDescent="0.25">
      <c r="B170" s="109">
        <v>3211</v>
      </c>
      <c r="C170" s="109" t="s">
        <v>19</v>
      </c>
      <c r="D170" s="99"/>
      <c r="E170" s="99"/>
      <c r="F170" s="131"/>
      <c r="G170" s="134"/>
      <c r="H170" s="135"/>
    </row>
    <row r="171" spans="2:8" x14ac:dyDescent="0.25">
      <c r="B171" s="109">
        <v>3213</v>
      </c>
      <c r="C171" s="109" t="s">
        <v>213</v>
      </c>
      <c r="D171" s="99"/>
      <c r="E171" s="99"/>
      <c r="F171" s="131"/>
      <c r="G171" s="134"/>
      <c r="H171" s="135"/>
    </row>
    <row r="172" spans="2:8" x14ac:dyDescent="0.25">
      <c r="B172" s="95">
        <v>322</v>
      </c>
      <c r="C172" s="95" t="s">
        <v>89</v>
      </c>
      <c r="D172" s="96"/>
      <c r="E172" s="96"/>
      <c r="F172" s="130"/>
      <c r="G172" s="134"/>
      <c r="H172" s="135"/>
    </row>
    <row r="173" spans="2:8" x14ac:dyDescent="0.25">
      <c r="B173" s="95">
        <v>3221</v>
      </c>
      <c r="C173" s="95" t="s">
        <v>166</v>
      </c>
      <c r="D173" s="96"/>
      <c r="E173" s="96"/>
      <c r="F173" s="130"/>
      <c r="G173" s="134"/>
      <c r="H173" s="135"/>
    </row>
    <row r="174" spans="2:8" x14ac:dyDescent="0.25">
      <c r="B174" s="95">
        <v>3224</v>
      </c>
      <c r="C174" s="95" t="s">
        <v>56</v>
      </c>
      <c r="D174" s="96"/>
      <c r="E174" s="96"/>
      <c r="F174" s="130"/>
      <c r="G174" s="134"/>
      <c r="H174" s="135"/>
    </row>
    <row r="175" spans="2:8" x14ac:dyDescent="0.25">
      <c r="B175" s="95">
        <v>323</v>
      </c>
      <c r="C175" s="95" t="s">
        <v>90</v>
      </c>
      <c r="D175" s="96">
        <v>48.7</v>
      </c>
      <c r="E175" s="96"/>
      <c r="F175" s="130">
        <v>93.22</v>
      </c>
      <c r="G175" s="134"/>
      <c r="H175" s="135"/>
    </row>
    <row r="176" spans="2:8" x14ac:dyDescent="0.25">
      <c r="B176" s="95">
        <v>3231</v>
      </c>
      <c r="C176" s="95" t="s">
        <v>58</v>
      </c>
      <c r="D176" s="96">
        <v>29.7</v>
      </c>
      <c r="E176" s="96"/>
      <c r="F176" s="130">
        <v>23.22</v>
      </c>
      <c r="G176" s="134"/>
      <c r="H176" s="135"/>
    </row>
    <row r="177" spans="2:8" x14ac:dyDescent="0.25">
      <c r="B177" s="95">
        <v>3232</v>
      </c>
      <c r="C177" s="95" t="s">
        <v>115</v>
      </c>
      <c r="D177" s="96"/>
      <c r="E177" s="96"/>
      <c r="F177" s="130">
        <v>0</v>
      </c>
      <c r="G177" s="134"/>
      <c r="H177" s="135"/>
    </row>
    <row r="178" spans="2:8" x14ac:dyDescent="0.25">
      <c r="B178" s="95">
        <v>3233</v>
      </c>
      <c r="C178" s="95" t="s">
        <v>59</v>
      </c>
      <c r="D178" s="96"/>
      <c r="E178" s="96"/>
      <c r="F178" s="130">
        <v>70</v>
      </c>
      <c r="G178" s="134"/>
      <c r="H178" s="135"/>
    </row>
    <row r="179" spans="2:8" x14ac:dyDescent="0.25">
      <c r="B179" s="95">
        <v>3238</v>
      </c>
      <c r="C179" s="95" t="s">
        <v>216</v>
      </c>
      <c r="D179" s="96"/>
      <c r="E179" s="96"/>
      <c r="F179" s="130"/>
      <c r="G179" s="134"/>
      <c r="H179" s="135"/>
    </row>
    <row r="180" spans="2:8" x14ac:dyDescent="0.25">
      <c r="B180" s="95">
        <v>3239</v>
      </c>
      <c r="C180" s="95" t="s">
        <v>180</v>
      </c>
      <c r="D180" s="96">
        <v>19</v>
      </c>
      <c r="E180" s="96"/>
      <c r="F180" s="130"/>
      <c r="G180" s="134"/>
      <c r="H180" s="135"/>
    </row>
    <row r="181" spans="2:8" x14ac:dyDescent="0.25">
      <c r="B181" s="95">
        <v>324</v>
      </c>
      <c r="C181" s="95" t="s">
        <v>111</v>
      </c>
      <c r="D181" s="96">
        <v>60</v>
      </c>
      <c r="E181" s="96"/>
      <c r="F181" s="130"/>
      <c r="G181" s="134"/>
      <c r="H181" s="135"/>
    </row>
    <row r="182" spans="2:8" x14ac:dyDescent="0.25">
      <c r="B182" s="95">
        <v>3241</v>
      </c>
      <c r="C182" s="95" t="s">
        <v>219</v>
      </c>
      <c r="D182" s="96">
        <v>60</v>
      </c>
      <c r="E182" s="96"/>
      <c r="F182" s="130"/>
      <c r="G182" s="134"/>
      <c r="H182" s="135"/>
    </row>
    <row r="183" spans="2:8" x14ac:dyDescent="0.25">
      <c r="B183" s="95">
        <v>329</v>
      </c>
      <c r="C183" s="95" t="s">
        <v>88</v>
      </c>
      <c r="D183" s="96"/>
      <c r="E183" s="96"/>
      <c r="F183" s="130">
        <v>0</v>
      </c>
      <c r="G183" s="134"/>
      <c r="H183" s="135"/>
    </row>
    <row r="184" spans="2:8" x14ac:dyDescent="0.25">
      <c r="B184" s="95">
        <v>3299</v>
      </c>
      <c r="C184" s="95" t="s">
        <v>88</v>
      </c>
      <c r="D184" s="96"/>
      <c r="E184" s="96"/>
      <c r="F184" s="130">
        <v>0</v>
      </c>
      <c r="G184" s="134"/>
      <c r="H184" s="135"/>
    </row>
    <row r="185" spans="2:8" x14ac:dyDescent="0.25">
      <c r="B185" s="203" t="s">
        <v>177</v>
      </c>
      <c r="C185" s="203"/>
      <c r="D185" s="106">
        <v>560</v>
      </c>
      <c r="E185" s="106">
        <v>9000</v>
      </c>
      <c r="F185" s="138">
        <v>654.61</v>
      </c>
      <c r="G185" s="133">
        <f t="shared" si="4"/>
        <v>116.89464285714286</v>
      </c>
      <c r="H185" s="133">
        <f t="shared" si="5"/>
        <v>7.2734444444444453</v>
      </c>
    </row>
    <row r="186" spans="2:8" x14ac:dyDescent="0.25">
      <c r="B186" s="107">
        <v>3</v>
      </c>
      <c r="C186" s="107" t="s">
        <v>3</v>
      </c>
      <c r="D186" s="108">
        <v>560</v>
      </c>
      <c r="E186" s="108">
        <v>9000</v>
      </c>
      <c r="F186" s="139">
        <v>654.61</v>
      </c>
      <c r="G186" s="143">
        <f t="shared" si="4"/>
        <v>116.89464285714286</v>
      </c>
      <c r="H186" s="143">
        <f t="shared" si="5"/>
        <v>7.2734444444444453</v>
      </c>
    </row>
    <row r="187" spans="2:8" x14ac:dyDescent="0.25">
      <c r="B187" s="107">
        <v>31</v>
      </c>
      <c r="C187" s="107" t="s">
        <v>4</v>
      </c>
      <c r="D187" s="108">
        <v>0</v>
      </c>
      <c r="E187" s="108">
        <v>0</v>
      </c>
      <c r="F187" s="139">
        <v>0</v>
      </c>
      <c r="G187" s="142"/>
      <c r="H187" s="143"/>
    </row>
    <row r="188" spans="2:8" x14ac:dyDescent="0.25">
      <c r="B188" s="107">
        <v>32</v>
      </c>
      <c r="C188" s="107" t="s">
        <v>9</v>
      </c>
      <c r="D188" s="108">
        <v>560</v>
      </c>
      <c r="E188" s="108">
        <v>8000</v>
      </c>
      <c r="F188" s="139">
        <v>654.61</v>
      </c>
      <c r="G188" s="143">
        <f t="shared" si="4"/>
        <v>116.89464285714286</v>
      </c>
      <c r="H188" s="143">
        <f t="shared" si="5"/>
        <v>8.1826249999999998</v>
      </c>
    </row>
    <row r="189" spans="2:8" x14ac:dyDescent="0.25">
      <c r="B189" s="95">
        <v>322</v>
      </c>
      <c r="C189" s="95" t="s">
        <v>89</v>
      </c>
      <c r="D189" s="96">
        <v>0</v>
      </c>
      <c r="E189" s="96">
        <v>0</v>
      </c>
      <c r="F189" s="130">
        <v>0</v>
      </c>
      <c r="G189" s="134"/>
      <c r="H189" s="135"/>
    </row>
    <row r="190" spans="2:8" x14ac:dyDescent="0.25">
      <c r="B190" s="95">
        <v>323</v>
      </c>
      <c r="C190" s="95" t="s">
        <v>90</v>
      </c>
      <c r="D190" s="96">
        <v>0</v>
      </c>
      <c r="E190" s="96">
        <v>0</v>
      </c>
      <c r="F190" s="130">
        <v>0</v>
      </c>
      <c r="G190" s="134"/>
      <c r="H190" s="135"/>
    </row>
    <row r="191" spans="2:8" x14ac:dyDescent="0.25">
      <c r="B191" s="95">
        <v>3232</v>
      </c>
      <c r="C191" s="95" t="s">
        <v>246</v>
      </c>
      <c r="D191" s="96">
        <v>0</v>
      </c>
      <c r="E191" s="96"/>
      <c r="F191" s="130">
        <v>0</v>
      </c>
      <c r="G191" s="134"/>
      <c r="H191" s="135"/>
    </row>
    <row r="192" spans="2:8" x14ac:dyDescent="0.25">
      <c r="B192" s="95">
        <v>324</v>
      </c>
      <c r="C192" s="95" t="s">
        <v>110</v>
      </c>
      <c r="D192" s="96">
        <v>0</v>
      </c>
      <c r="E192" s="96">
        <v>0</v>
      </c>
      <c r="F192" s="130">
        <v>0</v>
      </c>
      <c r="G192" s="134"/>
      <c r="H192" s="135"/>
    </row>
    <row r="193" spans="2:8" x14ac:dyDescent="0.25">
      <c r="B193" s="95">
        <v>3241</v>
      </c>
      <c r="C193" s="95" t="s">
        <v>110</v>
      </c>
      <c r="D193" s="96">
        <v>0</v>
      </c>
      <c r="E193" s="96">
        <v>0</v>
      </c>
      <c r="F193" s="130">
        <v>0</v>
      </c>
      <c r="G193" s="134"/>
      <c r="H193" s="135"/>
    </row>
    <row r="194" spans="2:8" x14ac:dyDescent="0.25">
      <c r="B194" s="95">
        <v>329</v>
      </c>
      <c r="C194" s="95" t="s">
        <v>88</v>
      </c>
      <c r="D194" s="96">
        <v>560</v>
      </c>
      <c r="E194" s="96">
        <v>0</v>
      </c>
      <c r="F194" s="130">
        <v>654.61</v>
      </c>
      <c r="G194" s="134"/>
      <c r="H194" s="135"/>
    </row>
    <row r="195" spans="2:8" x14ac:dyDescent="0.25">
      <c r="B195" s="95">
        <v>3299</v>
      </c>
      <c r="C195" s="95" t="s">
        <v>88</v>
      </c>
      <c r="D195" s="96">
        <v>560</v>
      </c>
      <c r="E195" s="96"/>
      <c r="F195" s="130">
        <v>654.61</v>
      </c>
      <c r="G195" s="134"/>
      <c r="H195" s="135"/>
    </row>
    <row r="196" spans="2:8" x14ac:dyDescent="0.25">
      <c r="B196" s="107">
        <v>34</v>
      </c>
      <c r="C196" s="107" t="s">
        <v>78</v>
      </c>
      <c r="D196" s="108">
        <v>0</v>
      </c>
      <c r="E196" s="108">
        <v>1000</v>
      </c>
      <c r="F196" s="139">
        <v>0</v>
      </c>
      <c r="G196" s="142"/>
      <c r="H196" s="143">
        <f t="shared" si="5"/>
        <v>0</v>
      </c>
    </row>
    <row r="197" spans="2:8" x14ac:dyDescent="0.25">
      <c r="B197" s="203" t="s">
        <v>178</v>
      </c>
      <c r="C197" s="203"/>
      <c r="D197" s="106">
        <v>664084.42000000004</v>
      </c>
      <c r="E197" s="106">
        <v>1590800</v>
      </c>
      <c r="F197" s="138">
        <v>834447.97</v>
      </c>
      <c r="G197" s="133">
        <f t="shared" si="4"/>
        <v>125.65389954488013</v>
      </c>
      <c r="H197" s="133">
        <f t="shared" si="5"/>
        <v>52.454612144832794</v>
      </c>
    </row>
    <row r="198" spans="2:8" x14ac:dyDescent="0.25">
      <c r="B198" s="107">
        <v>3</v>
      </c>
      <c r="C198" s="107" t="s">
        <v>3</v>
      </c>
      <c r="D198" s="108">
        <v>664084.42000000004</v>
      </c>
      <c r="E198" s="108">
        <v>1590800</v>
      </c>
      <c r="F198" s="139">
        <v>834447.97</v>
      </c>
      <c r="G198" s="143">
        <f t="shared" si="4"/>
        <v>125.65389954488013</v>
      </c>
      <c r="H198" s="143">
        <f t="shared" si="5"/>
        <v>52.454612144832794</v>
      </c>
    </row>
    <row r="199" spans="2:8" x14ac:dyDescent="0.25">
      <c r="B199" s="107">
        <v>31</v>
      </c>
      <c r="C199" s="107" t="s">
        <v>4</v>
      </c>
      <c r="D199" s="108">
        <v>662062.69999999995</v>
      </c>
      <c r="E199" s="108">
        <v>1582800</v>
      </c>
      <c r="F199" s="139">
        <v>831544.22</v>
      </c>
      <c r="G199" s="143">
        <f t="shared" si="4"/>
        <v>125.59901350733097</v>
      </c>
      <c r="H199" s="143">
        <f t="shared" si="5"/>
        <v>52.536278746525142</v>
      </c>
    </row>
    <row r="200" spans="2:8" x14ac:dyDescent="0.25">
      <c r="B200" s="95">
        <v>311</v>
      </c>
      <c r="C200" s="95" t="s">
        <v>16</v>
      </c>
      <c r="D200" s="96">
        <v>549822.77</v>
      </c>
      <c r="E200" s="96"/>
      <c r="F200" s="130">
        <v>695931.93</v>
      </c>
      <c r="G200" s="135">
        <f t="shared" si="4"/>
        <v>126.57386488376974</v>
      </c>
      <c r="H200" s="135"/>
    </row>
    <row r="201" spans="2:8" x14ac:dyDescent="0.25">
      <c r="B201" s="95">
        <v>3111</v>
      </c>
      <c r="C201" s="95" t="s">
        <v>17</v>
      </c>
      <c r="D201" s="96">
        <v>549822.77</v>
      </c>
      <c r="E201" s="96"/>
      <c r="F201" s="130">
        <v>695931.93</v>
      </c>
      <c r="G201" s="135">
        <f t="shared" si="4"/>
        <v>126.57386488376974</v>
      </c>
      <c r="H201" s="135"/>
    </row>
    <row r="202" spans="2:8" x14ac:dyDescent="0.25">
      <c r="B202" s="95">
        <v>312</v>
      </c>
      <c r="C202" s="95" t="s">
        <v>47</v>
      </c>
      <c r="D202" s="96">
        <v>21517.08</v>
      </c>
      <c r="E202" s="96"/>
      <c r="F202" s="130">
        <v>20783.48</v>
      </c>
      <c r="G202" s="135">
        <f t="shared" si="4"/>
        <v>96.590615455256938</v>
      </c>
      <c r="H202" s="135"/>
    </row>
    <row r="203" spans="2:8" x14ac:dyDescent="0.25">
      <c r="B203" s="95">
        <v>3121</v>
      </c>
      <c r="C203" s="95" t="s">
        <v>47</v>
      </c>
      <c r="D203" s="96">
        <v>21517.08</v>
      </c>
      <c r="E203" s="96"/>
      <c r="F203" s="130">
        <v>20783.48</v>
      </c>
      <c r="G203" s="135">
        <f t="shared" si="4"/>
        <v>96.590615455256938</v>
      </c>
      <c r="H203" s="135"/>
    </row>
    <row r="204" spans="2:8" x14ac:dyDescent="0.25">
      <c r="B204" s="95">
        <v>313</v>
      </c>
      <c r="C204" s="95" t="s">
        <v>163</v>
      </c>
      <c r="D204" s="96">
        <v>90720.85</v>
      </c>
      <c r="E204" s="96"/>
      <c r="F204" s="130">
        <v>114828.81</v>
      </c>
      <c r="G204" s="135">
        <f t="shared" si="4"/>
        <v>126.57378099962686</v>
      </c>
      <c r="H204" s="135"/>
    </row>
    <row r="205" spans="2:8" x14ac:dyDescent="0.25">
      <c r="B205" s="95">
        <v>3132</v>
      </c>
      <c r="C205" s="95" t="s">
        <v>164</v>
      </c>
      <c r="D205" s="96">
        <v>90720.85</v>
      </c>
      <c r="E205" s="96"/>
      <c r="F205" s="130">
        <v>114828.81</v>
      </c>
      <c r="G205" s="135">
        <f t="shared" si="4"/>
        <v>126.57378099962686</v>
      </c>
      <c r="H205" s="135"/>
    </row>
    <row r="206" spans="2:8" x14ac:dyDescent="0.25">
      <c r="B206" s="95">
        <v>3133</v>
      </c>
      <c r="C206" s="95" t="s">
        <v>50</v>
      </c>
      <c r="D206" s="96">
        <v>0</v>
      </c>
      <c r="E206" s="96"/>
      <c r="F206" s="130">
        <v>0</v>
      </c>
      <c r="G206" s="134" t="e">
        <f t="shared" si="4"/>
        <v>#DIV/0!</v>
      </c>
      <c r="H206" s="135"/>
    </row>
    <row r="207" spans="2:8" x14ac:dyDescent="0.25">
      <c r="B207" s="107">
        <v>32</v>
      </c>
      <c r="C207" s="107" t="s">
        <v>9</v>
      </c>
      <c r="D207" s="108">
        <v>2023.72</v>
      </c>
      <c r="E207" s="108">
        <v>6000</v>
      </c>
      <c r="F207" s="139">
        <v>2903.75</v>
      </c>
      <c r="G207" s="133">
        <f t="shared" si="4"/>
        <v>143.48575889945249</v>
      </c>
      <c r="H207" s="133">
        <f t="shared" si="5"/>
        <v>48.395833333333336</v>
      </c>
    </row>
    <row r="208" spans="2:8" x14ac:dyDescent="0.25">
      <c r="B208" s="109">
        <v>321</v>
      </c>
      <c r="C208" s="109" t="s">
        <v>165</v>
      </c>
      <c r="D208" s="99"/>
      <c r="E208" s="99"/>
      <c r="F208" s="131">
        <v>210.95</v>
      </c>
      <c r="G208" s="134"/>
      <c r="H208" s="135"/>
    </row>
    <row r="209" spans="2:8" x14ac:dyDescent="0.25">
      <c r="B209" s="109">
        <v>3211</v>
      </c>
      <c r="C209" s="109" t="s">
        <v>19</v>
      </c>
      <c r="D209" s="99"/>
      <c r="E209" s="99"/>
      <c r="F209" s="131">
        <v>210.95</v>
      </c>
      <c r="G209" s="134"/>
      <c r="H209" s="135"/>
    </row>
    <row r="210" spans="2:8" x14ac:dyDescent="0.25">
      <c r="B210" s="109">
        <v>3213</v>
      </c>
      <c r="C210" s="109" t="s">
        <v>52</v>
      </c>
      <c r="D210" s="99"/>
      <c r="E210" s="99"/>
      <c r="F210" s="131"/>
      <c r="G210" s="134"/>
      <c r="H210" s="135"/>
    </row>
    <row r="211" spans="2:8" x14ac:dyDescent="0.25">
      <c r="B211" s="95">
        <v>322</v>
      </c>
      <c r="C211" s="95" t="s">
        <v>89</v>
      </c>
      <c r="D211" s="96"/>
      <c r="E211" s="96"/>
      <c r="F211" s="130"/>
      <c r="G211" s="134"/>
      <c r="H211" s="135"/>
    </row>
    <row r="212" spans="2:8" x14ac:dyDescent="0.25">
      <c r="B212" s="95">
        <v>3221</v>
      </c>
      <c r="C212" s="95" t="s">
        <v>166</v>
      </c>
      <c r="D212" s="96"/>
      <c r="E212" s="96"/>
      <c r="F212" s="130"/>
      <c r="G212" s="134"/>
      <c r="H212" s="135"/>
    </row>
    <row r="213" spans="2:8" x14ac:dyDescent="0.25">
      <c r="B213" s="95">
        <v>3224</v>
      </c>
      <c r="C213" s="95" t="s">
        <v>56</v>
      </c>
      <c r="D213" s="96"/>
      <c r="E213" s="96"/>
      <c r="F213" s="130"/>
      <c r="G213" s="134"/>
      <c r="H213" s="135"/>
    </row>
    <row r="214" spans="2:8" x14ac:dyDescent="0.25">
      <c r="B214" s="95">
        <v>3225</v>
      </c>
      <c r="C214" s="95" t="s">
        <v>171</v>
      </c>
      <c r="D214" s="96"/>
      <c r="E214" s="96"/>
      <c r="F214" s="130"/>
      <c r="G214" s="134"/>
      <c r="H214" s="135"/>
    </row>
    <row r="215" spans="2:8" x14ac:dyDescent="0.25">
      <c r="B215" s="95">
        <v>323</v>
      </c>
      <c r="C215" s="95" t="s">
        <v>90</v>
      </c>
      <c r="D215" s="96"/>
      <c r="E215" s="96"/>
      <c r="F215" s="130"/>
      <c r="G215" s="134"/>
      <c r="H215" s="135"/>
    </row>
    <row r="216" spans="2:8" x14ac:dyDescent="0.25">
      <c r="B216" s="95">
        <v>3236</v>
      </c>
      <c r="C216" s="95" t="s">
        <v>173</v>
      </c>
      <c r="D216" s="96"/>
      <c r="E216" s="96"/>
      <c r="F216" s="130"/>
      <c r="G216" s="134"/>
      <c r="H216" s="135"/>
    </row>
    <row r="217" spans="2:8" x14ac:dyDescent="0.25">
      <c r="B217" s="95">
        <v>3237</v>
      </c>
      <c r="C217" s="95" t="s">
        <v>62</v>
      </c>
      <c r="D217" s="96"/>
      <c r="E217" s="96"/>
      <c r="F217" s="130"/>
      <c r="G217" s="134"/>
      <c r="H217" s="135"/>
    </row>
    <row r="218" spans="2:8" x14ac:dyDescent="0.25">
      <c r="B218" s="95">
        <v>324</v>
      </c>
      <c r="C218" s="95" t="s">
        <v>111</v>
      </c>
      <c r="D218" s="96"/>
      <c r="E218" s="96"/>
      <c r="F218" s="130">
        <v>28.8</v>
      </c>
      <c r="G218" s="134"/>
      <c r="H218" s="135"/>
    </row>
    <row r="219" spans="2:8" x14ac:dyDescent="0.25">
      <c r="B219" s="95">
        <v>3241</v>
      </c>
      <c r="C219" s="95" t="s">
        <v>111</v>
      </c>
      <c r="D219" s="96"/>
      <c r="E219" s="96"/>
      <c r="F219" s="130">
        <v>28.8</v>
      </c>
      <c r="G219" s="134"/>
      <c r="H219" s="135"/>
    </row>
    <row r="220" spans="2:8" x14ac:dyDescent="0.25">
      <c r="B220" s="95">
        <v>329</v>
      </c>
      <c r="C220" s="95" t="s">
        <v>88</v>
      </c>
      <c r="D220" s="96">
        <v>2023.72</v>
      </c>
      <c r="E220" s="96"/>
      <c r="F220" s="130">
        <v>2664</v>
      </c>
      <c r="G220" s="135">
        <f t="shared" ref="G220:G250" si="6">(F220/D220)*100</f>
        <v>131.63876425592474</v>
      </c>
      <c r="H220" s="135"/>
    </row>
    <row r="221" spans="2:8" x14ac:dyDescent="0.25">
      <c r="B221" s="95">
        <v>3295</v>
      </c>
      <c r="C221" s="95" t="s">
        <v>86</v>
      </c>
      <c r="D221" s="96">
        <v>1960</v>
      </c>
      <c r="E221" s="96"/>
      <c r="F221" s="130">
        <v>2664</v>
      </c>
      <c r="G221" s="135">
        <f t="shared" si="6"/>
        <v>135.91836734693879</v>
      </c>
      <c r="H221" s="135"/>
    </row>
    <row r="222" spans="2:8" x14ac:dyDescent="0.25">
      <c r="B222" s="95">
        <v>3296</v>
      </c>
      <c r="C222" s="95" t="s">
        <v>87</v>
      </c>
      <c r="D222" s="96">
        <v>63.72</v>
      </c>
      <c r="E222" s="96"/>
      <c r="F222" s="130"/>
      <c r="G222" s="135">
        <f t="shared" si="6"/>
        <v>0</v>
      </c>
      <c r="H222" s="135"/>
    </row>
    <row r="223" spans="2:8" x14ac:dyDescent="0.25">
      <c r="B223" s="95">
        <v>3299</v>
      </c>
      <c r="C223" s="95" t="s">
        <v>88</v>
      </c>
      <c r="D223" s="96"/>
      <c r="E223" s="96"/>
      <c r="F223" s="130"/>
      <c r="G223" s="134"/>
      <c r="H223" s="135"/>
    </row>
    <row r="224" spans="2:8" x14ac:dyDescent="0.25">
      <c r="B224" s="107">
        <v>34</v>
      </c>
      <c r="C224" s="107" t="s">
        <v>78</v>
      </c>
      <c r="D224" s="108">
        <v>0</v>
      </c>
      <c r="E224" s="108">
        <v>2000</v>
      </c>
      <c r="F224" s="139">
        <v>0</v>
      </c>
      <c r="G224" s="142" t="e">
        <f t="shared" si="6"/>
        <v>#DIV/0!</v>
      </c>
      <c r="H224" s="143">
        <f t="shared" ref="H224:H278" si="7">(F224/E224)*100</f>
        <v>0</v>
      </c>
    </row>
    <row r="225" spans="2:8" x14ac:dyDescent="0.25">
      <c r="B225" s="95">
        <v>343</v>
      </c>
      <c r="C225" s="95" t="s">
        <v>167</v>
      </c>
      <c r="D225" s="96">
        <v>0</v>
      </c>
      <c r="E225" s="96"/>
      <c r="F225" s="130"/>
      <c r="G225" s="134"/>
      <c r="H225" s="135"/>
    </row>
    <row r="226" spans="2:8" x14ac:dyDescent="0.25">
      <c r="B226" s="95">
        <v>3433</v>
      </c>
      <c r="C226" s="95" t="s">
        <v>94</v>
      </c>
      <c r="D226" s="96">
        <v>0</v>
      </c>
      <c r="E226" s="96"/>
      <c r="F226" s="130"/>
      <c r="G226" s="134"/>
      <c r="H226" s="135"/>
    </row>
    <row r="227" spans="2:8" x14ac:dyDescent="0.25">
      <c r="B227" s="203" t="s">
        <v>179</v>
      </c>
      <c r="C227" s="203"/>
      <c r="D227" s="106">
        <v>0</v>
      </c>
      <c r="E227" s="106">
        <v>4892.84</v>
      </c>
      <c r="F227" s="138">
        <v>0</v>
      </c>
      <c r="G227" s="132"/>
      <c r="H227" s="133">
        <f t="shared" si="7"/>
        <v>0</v>
      </c>
    </row>
    <row r="228" spans="2:8" x14ac:dyDescent="0.25">
      <c r="B228" s="107">
        <v>3</v>
      </c>
      <c r="C228" s="107" t="s">
        <v>3</v>
      </c>
      <c r="D228" s="108">
        <v>0</v>
      </c>
      <c r="E228" s="108">
        <v>4892.84</v>
      </c>
      <c r="F228" s="139">
        <f t="shared" ref="F228" si="8">F229</f>
        <v>0</v>
      </c>
      <c r="G228" s="142"/>
      <c r="H228" s="143">
        <f t="shared" si="7"/>
        <v>0</v>
      </c>
    </row>
    <row r="229" spans="2:8" x14ac:dyDescent="0.25">
      <c r="B229" s="107">
        <v>32</v>
      </c>
      <c r="C229" s="107" t="s">
        <v>9</v>
      </c>
      <c r="D229" s="108">
        <v>0</v>
      </c>
      <c r="E229" s="108">
        <v>4892.84</v>
      </c>
      <c r="F229" s="139">
        <v>0</v>
      </c>
      <c r="G229" s="142"/>
      <c r="H229" s="143">
        <f t="shared" si="7"/>
        <v>0</v>
      </c>
    </row>
    <row r="230" spans="2:8" x14ac:dyDescent="0.25">
      <c r="B230" s="95">
        <v>321</v>
      </c>
      <c r="C230" s="95" t="s">
        <v>18</v>
      </c>
      <c r="D230" s="96"/>
      <c r="E230" s="96"/>
      <c r="F230" s="130"/>
      <c r="G230" s="134"/>
      <c r="H230" s="135"/>
    </row>
    <row r="231" spans="2:8" x14ac:dyDescent="0.25">
      <c r="B231" s="95">
        <v>3213</v>
      </c>
      <c r="C231" s="95" t="s">
        <v>52</v>
      </c>
      <c r="D231" s="96"/>
      <c r="E231" s="96"/>
      <c r="F231" s="130"/>
      <c r="G231" s="134"/>
      <c r="H231" s="135"/>
    </row>
    <row r="232" spans="2:8" x14ac:dyDescent="0.25">
      <c r="B232" s="95">
        <v>322</v>
      </c>
      <c r="C232" s="95" t="s">
        <v>89</v>
      </c>
      <c r="D232" s="96"/>
      <c r="E232" s="96"/>
      <c r="F232" s="130"/>
      <c r="G232" s="134"/>
      <c r="H232" s="135"/>
    </row>
    <row r="233" spans="2:8" x14ac:dyDescent="0.25">
      <c r="B233" s="95">
        <v>3221</v>
      </c>
      <c r="C233" s="95" t="s">
        <v>166</v>
      </c>
      <c r="D233" s="96"/>
      <c r="E233" s="96"/>
      <c r="F233" s="130"/>
      <c r="G233" s="134"/>
      <c r="H233" s="135"/>
    </row>
    <row r="234" spans="2:8" x14ac:dyDescent="0.25">
      <c r="B234" s="95">
        <v>323</v>
      </c>
      <c r="C234" s="95" t="s">
        <v>90</v>
      </c>
      <c r="D234" s="96"/>
      <c r="E234" s="96"/>
      <c r="F234" s="130"/>
      <c r="G234" s="134"/>
      <c r="H234" s="135"/>
    </row>
    <row r="235" spans="2:8" x14ac:dyDescent="0.25">
      <c r="B235" s="95">
        <v>3239</v>
      </c>
      <c r="C235" s="95" t="s">
        <v>180</v>
      </c>
      <c r="D235" s="96"/>
      <c r="E235" s="96"/>
      <c r="F235" s="130"/>
      <c r="G235" s="134"/>
      <c r="H235" s="135"/>
    </row>
    <row r="236" spans="2:8" x14ac:dyDescent="0.25">
      <c r="B236" s="203" t="s">
        <v>181</v>
      </c>
      <c r="C236" s="203"/>
      <c r="D236" s="106">
        <v>0</v>
      </c>
      <c r="E236" s="106">
        <v>0</v>
      </c>
      <c r="F236" s="138">
        <v>640</v>
      </c>
      <c r="G236" s="132"/>
      <c r="H236" s="133"/>
    </row>
    <row r="237" spans="2:8" x14ac:dyDescent="0.25">
      <c r="B237" s="107">
        <v>3</v>
      </c>
      <c r="C237" s="107" t="s">
        <v>3</v>
      </c>
      <c r="D237" s="108"/>
      <c r="E237" s="108"/>
      <c r="F237" s="139">
        <v>640</v>
      </c>
      <c r="G237" s="142"/>
      <c r="H237" s="143"/>
    </row>
    <row r="238" spans="2:8" x14ac:dyDescent="0.25">
      <c r="B238" s="107">
        <v>32</v>
      </c>
      <c r="C238" s="107" t="s">
        <v>9</v>
      </c>
      <c r="D238" s="108"/>
      <c r="E238" s="108"/>
      <c r="F238" s="139">
        <v>640</v>
      </c>
      <c r="G238" s="142"/>
      <c r="H238" s="143"/>
    </row>
    <row r="239" spans="2:8" x14ac:dyDescent="0.25">
      <c r="B239" s="95">
        <v>321</v>
      </c>
      <c r="C239" s="95" t="s">
        <v>18</v>
      </c>
      <c r="D239" s="96"/>
      <c r="E239" s="96"/>
      <c r="F239" s="130">
        <v>640</v>
      </c>
      <c r="G239" s="134"/>
      <c r="H239" s="135"/>
    </row>
    <row r="240" spans="2:8" x14ac:dyDescent="0.25">
      <c r="B240" s="110">
        <v>3211</v>
      </c>
      <c r="C240" s="111" t="s">
        <v>19</v>
      </c>
      <c r="D240" s="96"/>
      <c r="E240" s="96"/>
      <c r="F240" s="130">
        <v>640</v>
      </c>
      <c r="G240" s="134"/>
      <c r="H240" s="135"/>
    </row>
    <row r="241" spans="2:8" x14ac:dyDescent="0.25">
      <c r="B241" s="110">
        <v>322</v>
      </c>
      <c r="C241" s="111" t="s">
        <v>89</v>
      </c>
      <c r="D241" s="96"/>
      <c r="E241" s="96"/>
      <c r="F241" s="130"/>
      <c r="G241" s="134"/>
      <c r="H241" s="135"/>
    </row>
    <row r="242" spans="2:8" x14ac:dyDescent="0.25">
      <c r="B242" s="110">
        <v>3221</v>
      </c>
      <c r="C242" s="111" t="s">
        <v>166</v>
      </c>
      <c r="D242" s="96"/>
      <c r="E242" s="96"/>
      <c r="F242" s="130"/>
      <c r="G242" s="134"/>
      <c r="H242" s="135"/>
    </row>
    <row r="243" spans="2:8" x14ac:dyDescent="0.25">
      <c r="B243" s="110">
        <v>3293</v>
      </c>
      <c r="C243" s="111" t="s">
        <v>84</v>
      </c>
      <c r="D243" s="96"/>
      <c r="E243" s="96"/>
      <c r="F243" s="130"/>
      <c r="G243" s="134"/>
      <c r="H243" s="135"/>
    </row>
    <row r="244" spans="2:8" x14ac:dyDescent="0.25">
      <c r="B244" s="110">
        <v>3299</v>
      </c>
      <c r="C244" s="111" t="s">
        <v>88</v>
      </c>
      <c r="D244" s="96"/>
      <c r="E244" s="96"/>
      <c r="F244" s="130"/>
      <c r="G244" s="134"/>
      <c r="H244" s="135"/>
    </row>
    <row r="245" spans="2:8" x14ac:dyDescent="0.25">
      <c r="B245" s="161" t="s">
        <v>278</v>
      </c>
      <c r="C245" s="162"/>
      <c r="D245" s="106"/>
      <c r="E245" s="106">
        <v>2400</v>
      </c>
      <c r="F245" s="138">
        <v>2400</v>
      </c>
      <c r="G245" s="132"/>
      <c r="H245" s="133"/>
    </row>
    <row r="246" spans="2:8" x14ac:dyDescent="0.25">
      <c r="B246" s="110">
        <v>3</v>
      </c>
      <c r="C246" s="111" t="s">
        <v>3</v>
      </c>
      <c r="D246" s="96"/>
      <c r="E246" s="96"/>
      <c r="F246" s="130">
        <v>2400</v>
      </c>
      <c r="G246" s="134"/>
      <c r="H246" s="135"/>
    </row>
    <row r="247" spans="2:8" x14ac:dyDescent="0.25">
      <c r="B247" s="110">
        <v>32</v>
      </c>
      <c r="C247" s="111" t="s">
        <v>9</v>
      </c>
      <c r="D247" s="96"/>
      <c r="E247" s="96"/>
      <c r="F247" s="130">
        <v>2400</v>
      </c>
      <c r="G247" s="134"/>
      <c r="H247" s="135"/>
    </row>
    <row r="248" spans="2:8" x14ac:dyDescent="0.25">
      <c r="B248" s="110">
        <v>321</v>
      </c>
      <c r="C248" s="111" t="s">
        <v>165</v>
      </c>
      <c r="D248" s="96"/>
      <c r="E248" s="96"/>
      <c r="F248" s="130">
        <v>2400</v>
      </c>
      <c r="G248" s="134"/>
      <c r="H248" s="135"/>
    </row>
    <row r="249" spans="2:8" x14ac:dyDescent="0.25">
      <c r="B249" s="110">
        <v>3211</v>
      </c>
      <c r="C249" s="111" t="s">
        <v>19</v>
      </c>
      <c r="D249" s="96"/>
      <c r="E249" s="96"/>
      <c r="F249" s="130">
        <v>2400</v>
      </c>
      <c r="G249" s="134"/>
      <c r="H249" s="135"/>
    </row>
    <row r="250" spans="2:8" x14ac:dyDescent="0.25">
      <c r="B250" s="204" t="s">
        <v>182</v>
      </c>
      <c r="C250" s="205"/>
      <c r="D250" s="94">
        <v>651.66</v>
      </c>
      <c r="E250" s="94">
        <f>E251+E257+E271+E276+E282+E293+E300+E305+E310+E315</f>
        <v>41621.19</v>
      </c>
      <c r="F250" s="129">
        <f>F251+F257+F271+F276+F282+F293+F300+F305+F310+E315</f>
        <v>837</v>
      </c>
      <c r="G250" s="133">
        <f t="shared" si="6"/>
        <v>128.44121167479975</v>
      </c>
      <c r="H250" s="133">
        <f t="shared" si="7"/>
        <v>2.010994880252102</v>
      </c>
    </row>
    <row r="251" spans="2:8" x14ac:dyDescent="0.25">
      <c r="B251" s="206" t="s">
        <v>162</v>
      </c>
      <c r="C251" s="207"/>
      <c r="D251" s="106"/>
      <c r="E251" s="106">
        <v>0</v>
      </c>
      <c r="F251" s="138"/>
      <c r="G251" s="132"/>
      <c r="H251" s="133"/>
    </row>
    <row r="252" spans="2:8" x14ac:dyDescent="0.25">
      <c r="B252" s="107">
        <v>4</v>
      </c>
      <c r="C252" s="107" t="s">
        <v>5</v>
      </c>
      <c r="D252" s="108"/>
      <c r="E252" s="108">
        <v>0</v>
      </c>
      <c r="F252" s="139"/>
      <c r="G252" s="142"/>
      <c r="H252" s="143"/>
    </row>
    <row r="253" spans="2:8" x14ac:dyDescent="0.25">
      <c r="B253" s="107">
        <v>42</v>
      </c>
      <c r="C253" s="107" t="s">
        <v>67</v>
      </c>
      <c r="D253" s="108"/>
      <c r="E253" s="108"/>
      <c r="F253" s="139"/>
      <c r="G253" s="142"/>
      <c r="H253" s="143"/>
    </row>
    <row r="254" spans="2:8" x14ac:dyDescent="0.25">
      <c r="B254" s="95">
        <v>422</v>
      </c>
      <c r="C254" s="95" t="s">
        <v>183</v>
      </c>
      <c r="D254" s="96"/>
      <c r="E254" s="96"/>
      <c r="F254" s="130"/>
      <c r="G254" s="134"/>
      <c r="H254" s="135"/>
    </row>
    <row r="255" spans="2:8" x14ac:dyDescent="0.25">
      <c r="B255" s="95">
        <v>4221</v>
      </c>
      <c r="C255" s="95" t="s">
        <v>66</v>
      </c>
      <c r="D255" s="96"/>
      <c r="E255" s="96"/>
      <c r="F255" s="130"/>
      <c r="G255" s="134"/>
      <c r="H255" s="135"/>
    </row>
    <row r="256" spans="2:8" x14ac:dyDescent="0.25">
      <c r="B256" s="95">
        <v>4223</v>
      </c>
      <c r="C256" s="95" t="s">
        <v>184</v>
      </c>
      <c r="D256" s="96"/>
      <c r="E256" s="96"/>
      <c r="F256" s="130"/>
      <c r="G256" s="134"/>
      <c r="H256" s="135"/>
    </row>
    <row r="257" spans="2:8" x14ac:dyDescent="0.25">
      <c r="B257" s="203" t="s">
        <v>168</v>
      </c>
      <c r="C257" s="203"/>
      <c r="D257" s="106"/>
      <c r="E257" s="106">
        <v>31237.79</v>
      </c>
      <c r="F257" s="138">
        <v>819</v>
      </c>
      <c r="G257" s="132"/>
      <c r="H257" s="133">
        <f t="shared" si="7"/>
        <v>2.6218243992292667</v>
      </c>
    </row>
    <row r="258" spans="2:8" x14ac:dyDescent="0.25">
      <c r="B258" s="107">
        <v>3</v>
      </c>
      <c r="C258" s="107" t="s">
        <v>3</v>
      </c>
      <c r="D258" s="108"/>
      <c r="E258" s="108">
        <v>31237.79</v>
      </c>
      <c r="F258" s="139">
        <v>0</v>
      </c>
      <c r="G258" s="142"/>
      <c r="H258" s="143">
        <f t="shared" si="7"/>
        <v>0</v>
      </c>
    </row>
    <row r="259" spans="2:8" x14ac:dyDescent="0.25">
      <c r="B259" s="107">
        <v>32</v>
      </c>
      <c r="C259" s="107" t="s">
        <v>9</v>
      </c>
      <c r="D259" s="108"/>
      <c r="E259" s="108">
        <v>16237.79</v>
      </c>
      <c r="F259" s="139">
        <v>0</v>
      </c>
      <c r="G259" s="142"/>
      <c r="H259" s="143">
        <f t="shared" si="7"/>
        <v>0</v>
      </c>
    </row>
    <row r="260" spans="2:8" x14ac:dyDescent="0.25">
      <c r="B260" s="109">
        <v>323</v>
      </c>
      <c r="C260" s="109" t="s">
        <v>90</v>
      </c>
      <c r="D260" s="99"/>
      <c r="E260" s="99"/>
      <c r="F260" s="131"/>
      <c r="G260" s="134"/>
      <c r="H260" s="135"/>
    </row>
    <row r="261" spans="2:8" x14ac:dyDescent="0.25">
      <c r="B261" s="109">
        <v>3233</v>
      </c>
      <c r="C261" s="109" t="s">
        <v>214</v>
      </c>
      <c r="D261" s="99"/>
      <c r="E261" s="99"/>
      <c r="F261" s="131"/>
      <c r="G261" s="134"/>
      <c r="H261" s="135"/>
    </row>
    <row r="262" spans="2:8" x14ac:dyDescent="0.25">
      <c r="B262" s="107">
        <v>4</v>
      </c>
      <c r="C262" s="107" t="s">
        <v>67</v>
      </c>
      <c r="D262" s="108"/>
      <c r="E262" s="108">
        <v>15000</v>
      </c>
      <c r="F262" s="139">
        <v>819</v>
      </c>
      <c r="G262" s="142"/>
      <c r="H262" s="143">
        <f t="shared" si="7"/>
        <v>5.46</v>
      </c>
    </row>
    <row r="263" spans="2:8" x14ac:dyDescent="0.25">
      <c r="B263" s="107">
        <v>42</v>
      </c>
      <c r="C263" s="107" t="s">
        <v>67</v>
      </c>
      <c r="D263" s="108"/>
      <c r="E263" s="108">
        <v>15000</v>
      </c>
      <c r="F263" s="139">
        <v>819</v>
      </c>
      <c r="G263" s="142"/>
      <c r="H263" s="143">
        <f t="shared" si="7"/>
        <v>5.46</v>
      </c>
    </row>
    <row r="264" spans="2:8" x14ac:dyDescent="0.25">
      <c r="B264" s="95">
        <v>422</v>
      </c>
      <c r="C264" s="95" t="s">
        <v>183</v>
      </c>
      <c r="D264" s="96"/>
      <c r="E264" s="96"/>
      <c r="F264" s="130">
        <v>819</v>
      </c>
      <c r="G264" s="134"/>
      <c r="H264" s="135"/>
    </row>
    <row r="265" spans="2:8" x14ac:dyDescent="0.25">
      <c r="B265" s="95">
        <v>4221</v>
      </c>
      <c r="C265" s="95" t="s">
        <v>66</v>
      </c>
      <c r="D265" s="96"/>
      <c r="E265" s="96"/>
      <c r="F265" s="130">
        <v>0</v>
      </c>
      <c r="G265" s="134"/>
      <c r="H265" s="135"/>
    </row>
    <row r="266" spans="2:8" x14ac:dyDescent="0.25">
      <c r="B266" s="95">
        <v>4222</v>
      </c>
      <c r="C266" s="95" t="s">
        <v>185</v>
      </c>
      <c r="D266" s="96"/>
      <c r="E266" s="96"/>
      <c r="F266" s="130">
        <v>0</v>
      </c>
      <c r="G266" s="134"/>
      <c r="H266" s="135"/>
    </row>
    <row r="267" spans="2:8" x14ac:dyDescent="0.25">
      <c r="B267" s="95">
        <v>4223</v>
      </c>
      <c r="C267" s="95" t="s">
        <v>184</v>
      </c>
      <c r="D267" s="96"/>
      <c r="E267" s="96"/>
      <c r="F267" s="130">
        <v>0</v>
      </c>
      <c r="G267" s="134"/>
      <c r="H267" s="135"/>
    </row>
    <row r="268" spans="2:8" x14ac:dyDescent="0.25">
      <c r="B268" s="95">
        <v>4227</v>
      </c>
      <c r="C268" s="95" t="s">
        <v>187</v>
      </c>
      <c r="D268" s="96"/>
      <c r="E268" s="96"/>
      <c r="F268" s="130">
        <v>819</v>
      </c>
      <c r="G268" s="134"/>
      <c r="H268" s="135"/>
    </row>
    <row r="269" spans="2:8" x14ac:dyDescent="0.25">
      <c r="B269" s="95">
        <v>424</v>
      </c>
      <c r="C269" s="95" t="s">
        <v>69</v>
      </c>
      <c r="D269" s="96"/>
      <c r="E269" s="96"/>
      <c r="F269" s="130"/>
      <c r="G269" s="134"/>
      <c r="H269" s="135"/>
    </row>
    <row r="270" spans="2:8" x14ac:dyDescent="0.25">
      <c r="B270" s="95">
        <v>4241</v>
      </c>
      <c r="C270" s="95" t="s">
        <v>65</v>
      </c>
      <c r="D270" s="96"/>
      <c r="E270" s="96"/>
      <c r="F270" s="130"/>
      <c r="G270" s="134"/>
      <c r="H270" s="135"/>
    </row>
    <row r="271" spans="2:8" x14ac:dyDescent="0.25">
      <c r="B271" s="203" t="s">
        <v>186</v>
      </c>
      <c r="C271" s="203"/>
      <c r="D271" s="106">
        <v>0</v>
      </c>
      <c r="E271" s="106">
        <v>0</v>
      </c>
      <c r="F271" s="138">
        <v>0</v>
      </c>
      <c r="G271" s="132">
        <v>0</v>
      </c>
      <c r="H271" s="133"/>
    </row>
    <row r="272" spans="2:8" x14ac:dyDescent="0.25">
      <c r="B272" s="107">
        <v>3</v>
      </c>
      <c r="C272" s="107" t="s">
        <v>3</v>
      </c>
      <c r="D272" s="108"/>
      <c r="E272" s="108"/>
      <c r="F272" s="139"/>
      <c r="G272" s="142"/>
      <c r="H272" s="143"/>
    </row>
    <row r="273" spans="2:8" x14ac:dyDescent="0.25">
      <c r="B273" s="107">
        <v>32</v>
      </c>
      <c r="C273" s="107" t="s">
        <v>9</v>
      </c>
      <c r="D273" s="108"/>
      <c r="E273" s="108"/>
      <c r="F273" s="139"/>
      <c r="G273" s="142"/>
      <c r="H273" s="143"/>
    </row>
    <row r="274" spans="2:8" x14ac:dyDescent="0.25">
      <c r="B274" s="95">
        <v>323</v>
      </c>
      <c r="C274" s="95" t="s">
        <v>90</v>
      </c>
      <c r="D274" s="96"/>
      <c r="E274" s="96"/>
      <c r="F274" s="130"/>
      <c r="G274" s="134"/>
      <c r="H274" s="135"/>
    </row>
    <row r="275" spans="2:8" x14ac:dyDescent="0.25">
      <c r="B275" s="95">
        <v>3232</v>
      </c>
      <c r="C275" s="95" t="s">
        <v>115</v>
      </c>
      <c r="D275" s="96"/>
      <c r="E275" s="96"/>
      <c r="F275" s="130"/>
      <c r="G275" s="134"/>
      <c r="H275" s="135"/>
    </row>
    <row r="276" spans="2:8" x14ac:dyDescent="0.25">
      <c r="B276" s="203" t="s">
        <v>176</v>
      </c>
      <c r="C276" s="203"/>
      <c r="D276" s="106"/>
      <c r="E276" s="106">
        <v>4000</v>
      </c>
      <c r="F276" s="138">
        <v>0</v>
      </c>
      <c r="G276" s="132"/>
      <c r="H276" s="133">
        <f t="shared" si="7"/>
        <v>0</v>
      </c>
    </row>
    <row r="277" spans="2:8" x14ac:dyDescent="0.25">
      <c r="B277" s="107">
        <v>4</v>
      </c>
      <c r="C277" s="107" t="s">
        <v>5</v>
      </c>
      <c r="D277" s="108"/>
      <c r="E277" s="108">
        <v>4000</v>
      </c>
      <c r="F277" s="139"/>
      <c r="G277" s="142"/>
      <c r="H277" s="143">
        <f t="shared" si="7"/>
        <v>0</v>
      </c>
    </row>
    <row r="278" spans="2:8" x14ac:dyDescent="0.25">
      <c r="B278" s="107">
        <v>42</v>
      </c>
      <c r="C278" s="107" t="s">
        <v>67</v>
      </c>
      <c r="D278" s="108"/>
      <c r="E278" s="108">
        <v>4000</v>
      </c>
      <c r="F278" s="139"/>
      <c r="G278" s="142"/>
      <c r="H278" s="143">
        <f t="shared" si="7"/>
        <v>0</v>
      </c>
    </row>
    <row r="279" spans="2:8" x14ac:dyDescent="0.25">
      <c r="B279" s="95">
        <v>422</v>
      </c>
      <c r="C279" s="95" t="s">
        <v>183</v>
      </c>
      <c r="D279" s="96"/>
      <c r="E279" s="96"/>
      <c r="F279" s="130"/>
      <c r="G279" s="134"/>
      <c r="H279" s="135"/>
    </row>
    <row r="280" spans="2:8" x14ac:dyDescent="0.25">
      <c r="B280" s="95">
        <v>4227</v>
      </c>
      <c r="C280" s="95" t="s">
        <v>187</v>
      </c>
      <c r="D280" s="96"/>
      <c r="E280" s="96"/>
      <c r="F280" s="130"/>
      <c r="G280" s="134"/>
      <c r="H280" s="135"/>
    </row>
    <row r="281" spans="2:8" x14ac:dyDescent="0.25">
      <c r="B281" s="95">
        <v>42411</v>
      </c>
      <c r="C281" s="95" t="s">
        <v>65</v>
      </c>
      <c r="D281" s="96"/>
      <c r="E281" s="96"/>
      <c r="F281" s="130"/>
      <c r="G281" s="134"/>
      <c r="H281" s="135"/>
    </row>
    <row r="282" spans="2:8" x14ac:dyDescent="0.25">
      <c r="B282" s="203" t="s">
        <v>177</v>
      </c>
      <c r="C282" s="203"/>
      <c r="D282" s="106">
        <v>0</v>
      </c>
      <c r="E282" s="106">
        <v>4661.87</v>
      </c>
      <c r="F282" s="138">
        <v>18</v>
      </c>
      <c r="G282" s="132" t="e">
        <f t="shared" ref="G282:G337" si="9">(F282/D282)*100</f>
        <v>#DIV/0!</v>
      </c>
      <c r="H282" s="133">
        <f t="shared" ref="H282:H320" si="10">(F282/E282)*100</f>
        <v>0.38611115282064923</v>
      </c>
    </row>
    <row r="283" spans="2:8" x14ac:dyDescent="0.25">
      <c r="B283" s="107">
        <v>3</v>
      </c>
      <c r="C283" s="107" t="s">
        <v>3</v>
      </c>
      <c r="D283" s="108"/>
      <c r="E283" s="108">
        <v>0</v>
      </c>
      <c r="F283" s="139"/>
      <c r="G283" s="142"/>
      <c r="H283" s="143"/>
    </row>
    <row r="284" spans="2:8" x14ac:dyDescent="0.25">
      <c r="B284" s="107">
        <v>32</v>
      </c>
      <c r="C284" s="107" t="s">
        <v>9</v>
      </c>
      <c r="D284" s="108"/>
      <c r="E284" s="108">
        <v>0</v>
      </c>
      <c r="F284" s="139"/>
      <c r="G284" s="142"/>
      <c r="H284" s="143"/>
    </row>
    <row r="285" spans="2:8" x14ac:dyDescent="0.25">
      <c r="B285" s="95">
        <v>323</v>
      </c>
      <c r="C285" s="95" t="s">
        <v>90</v>
      </c>
      <c r="D285" s="96"/>
      <c r="E285" s="96"/>
      <c r="F285" s="130"/>
      <c r="G285" s="134"/>
      <c r="H285" s="135"/>
    </row>
    <row r="286" spans="2:8" x14ac:dyDescent="0.25">
      <c r="B286" s="95">
        <v>3232</v>
      </c>
      <c r="C286" s="95" t="s">
        <v>115</v>
      </c>
      <c r="D286" s="96"/>
      <c r="E286" s="96"/>
      <c r="F286" s="130"/>
      <c r="G286" s="134"/>
      <c r="H286" s="135"/>
    </row>
    <row r="287" spans="2:8" x14ac:dyDescent="0.25">
      <c r="B287" s="95">
        <v>329</v>
      </c>
      <c r="C287" s="95" t="s">
        <v>88</v>
      </c>
      <c r="D287" s="96"/>
      <c r="E287" s="96"/>
      <c r="F287" s="130"/>
      <c r="G287" s="134"/>
      <c r="H287" s="135"/>
    </row>
    <row r="288" spans="2:8" x14ac:dyDescent="0.25">
      <c r="B288" s="95">
        <v>3299</v>
      </c>
      <c r="C288" s="95" t="s">
        <v>88</v>
      </c>
      <c r="D288" s="96"/>
      <c r="E288" s="96"/>
      <c r="F288" s="130"/>
      <c r="G288" s="134"/>
      <c r="H288" s="135"/>
    </row>
    <row r="289" spans="2:8" x14ac:dyDescent="0.25">
      <c r="B289" s="150">
        <v>4</v>
      </c>
      <c r="C289" s="107" t="s">
        <v>5</v>
      </c>
      <c r="D289" s="108">
        <v>651.69000000000005</v>
      </c>
      <c r="E289" s="108">
        <v>4661.87</v>
      </c>
      <c r="F289" s="139">
        <v>18</v>
      </c>
      <c r="G289" s="143">
        <f t="shared" si="9"/>
        <v>2.7620494406849878</v>
      </c>
      <c r="H289" s="143">
        <f t="shared" si="10"/>
        <v>0.38611115282064923</v>
      </c>
    </row>
    <row r="290" spans="2:8" x14ac:dyDescent="0.25">
      <c r="B290" s="107">
        <v>42</v>
      </c>
      <c r="C290" s="107" t="s">
        <v>67</v>
      </c>
      <c r="D290" s="108">
        <v>651.69000000000005</v>
      </c>
      <c r="E290" s="108">
        <v>4661.87</v>
      </c>
      <c r="F290" s="139">
        <v>18</v>
      </c>
      <c r="G290" s="143">
        <f t="shared" si="9"/>
        <v>2.7620494406849878</v>
      </c>
      <c r="H290" s="143">
        <f t="shared" si="10"/>
        <v>0.38611115282064923</v>
      </c>
    </row>
    <row r="291" spans="2:8" x14ac:dyDescent="0.25">
      <c r="B291" s="95">
        <v>422</v>
      </c>
      <c r="C291" s="95" t="s">
        <v>183</v>
      </c>
      <c r="D291" s="96">
        <v>551.69000000000005</v>
      </c>
      <c r="E291" s="96"/>
      <c r="F291" s="130">
        <v>0</v>
      </c>
      <c r="G291" s="135">
        <f t="shared" si="9"/>
        <v>0</v>
      </c>
      <c r="H291" s="135"/>
    </row>
    <row r="292" spans="2:8" x14ac:dyDescent="0.25">
      <c r="B292" s="95">
        <v>424</v>
      </c>
      <c r="C292" s="95" t="s">
        <v>65</v>
      </c>
      <c r="D292" s="96">
        <v>99.97</v>
      </c>
      <c r="E292" s="96"/>
      <c r="F292" s="130">
        <v>18</v>
      </c>
      <c r="G292" s="134"/>
      <c r="H292" s="135"/>
    </row>
    <row r="293" spans="2:8" x14ac:dyDescent="0.25">
      <c r="B293" s="203" t="s">
        <v>178</v>
      </c>
      <c r="C293" s="203"/>
      <c r="D293" s="106"/>
      <c r="E293" s="106"/>
      <c r="F293" s="138">
        <v>0</v>
      </c>
      <c r="G293" s="132"/>
      <c r="H293" s="133"/>
    </row>
    <row r="294" spans="2:8" x14ac:dyDescent="0.25">
      <c r="B294" s="107">
        <v>4</v>
      </c>
      <c r="C294" s="107" t="s">
        <v>5</v>
      </c>
      <c r="D294" s="108"/>
      <c r="E294" s="108"/>
      <c r="F294" s="139"/>
      <c r="G294" s="142"/>
      <c r="H294" s="143"/>
    </row>
    <row r="295" spans="2:8" x14ac:dyDescent="0.25">
      <c r="B295" s="107">
        <v>42</v>
      </c>
      <c r="C295" s="107" t="s">
        <v>67</v>
      </c>
      <c r="D295" s="108"/>
      <c r="E295" s="108"/>
      <c r="F295" s="139"/>
      <c r="G295" s="142"/>
      <c r="H295" s="143"/>
    </row>
    <row r="296" spans="2:8" x14ac:dyDescent="0.25">
      <c r="B296" s="95">
        <v>422</v>
      </c>
      <c r="C296" s="95" t="s">
        <v>183</v>
      </c>
      <c r="D296" s="96"/>
      <c r="E296" s="96"/>
      <c r="F296" s="130"/>
      <c r="G296" s="134"/>
      <c r="H296" s="135"/>
    </row>
    <row r="297" spans="2:8" x14ac:dyDescent="0.25">
      <c r="B297" s="95">
        <v>4227</v>
      </c>
      <c r="C297" s="95" t="s">
        <v>187</v>
      </c>
      <c r="D297" s="96"/>
      <c r="E297" s="96"/>
      <c r="F297" s="130"/>
      <c r="G297" s="134"/>
      <c r="H297" s="135"/>
    </row>
    <row r="298" spans="2:8" x14ac:dyDescent="0.25">
      <c r="B298" s="95">
        <v>424</v>
      </c>
      <c r="C298" s="95" t="s">
        <v>69</v>
      </c>
      <c r="D298" s="96"/>
      <c r="E298" s="96"/>
      <c r="F298" s="130"/>
      <c r="G298" s="134"/>
      <c r="H298" s="135"/>
    </row>
    <row r="299" spans="2:8" x14ac:dyDescent="0.25">
      <c r="B299" s="95">
        <v>4241</v>
      </c>
      <c r="C299" s="95" t="s">
        <v>188</v>
      </c>
      <c r="D299" s="96"/>
      <c r="E299" s="96"/>
      <c r="F299" s="130"/>
      <c r="G299" s="134"/>
      <c r="H299" s="135"/>
    </row>
    <row r="300" spans="2:8" x14ac:dyDescent="0.25">
      <c r="B300" s="203" t="s">
        <v>179</v>
      </c>
      <c r="C300" s="203"/>
      <c r="D300" s="106">
        <v>0</v>
      </c>
      <c r="E300" s="106">
        <v>0</v>
      </c>
      <c r="F300" s="138">
        <v>0</v>
      </c>
      <c r="G300" s="132"/>
      <c r="H300" s="133"/>
    </row>
    <row r="301" spans="2:8" x14ac:dyDescent="0.25">
      <c r="B301" s="107">
        <v>4</v>
      </c>
      <c r="C301" s="107" t="s">
        <v>5</v>
      </c>
      <c r="D301" s="108"/>
      <c r="E301" s="108"/>
      <c r="F301" s="139"/>
      <c r="G301" s="142"/>
      <c r="H301" s="143"/>
    </row>
    <row r="302" spans="2:8" x14ac:dyDescent="0.25">
      <c r="B302" s="107">
        <v>42</v>
      </c>
      <c r="C302" s="107" t="s">
        <v>67</v>
      </c>
      <c r="D302" s="108"/>
      <c r="E302" s="108"/>
      <c r="F302" s="139"/>
      <c r="G302" s="142"/>
      <c r="H302" s="143"/>
    </row>
    <row r="303" spans="2:8" x14ac:dyDescent="0.25">
      <c r="B303" s="95">
        <v>422</v>
      </c>
      <c r="C303" s="95" t="s">
        <v>183</v>
      </c>
      <c r="D303" s="96"/>
      <c r="E303" s="96"/>
      <c r="F303" s="130"/>
      <c r="G303" s="134"/>
      <c r="H303" s="135"/>
    </row>
    <row r="304" spans="2:8" x14ac:dyDescent="0.25">
      <c r="B304" s="95">
        <v>4227</v>
      </c>
      <c r="C304" s="95" t="s">
        <v>187</v>
      </c>
      <c r="D304" s="96"/>
      <c r="E304" s="96"/>
      <c r="F304" s="130"/>
      <c r="G304" s="134"/>
      <c r="H304" s="135"/>
    </row>
    <row r="305" spans="2:8" x14ac:dyDescent="0.25">
      <c r="B305" s="203" t="s">
        <v>277</v>
      </c>
      <c r="C305" s="203"/>
      <c r="D305" s="106">
        <v>0</v>
      </c>
      <c r="E305" s="106">
        <v>1062</v>
      </c>
      <c r="F305" s="138">
        <v>0</v>
      </c>
      <c r="G305" s="132"/>
      <c r="H305" s="133"/>
    </row>
    <row r="306" spans="2:8" x14ac:dyDescent="0.25">
      <c r="B306" s="107">
        <v>3</v>
      </c>
      <c r="C306" s="107" t="s">
        <v>220</v>
      </c>
      <c r="D306" s="108"/>
      <c r="E306" s="108"/>
      <c r="F306" s="139"/>
      <c r="G306" s="142"/>
      <c r="H306" s="143"/>
    </row>
    <row r="307" spans="2:8" x14ac:dyDescent="0.25">
      <c r="B307" s="107">
        <v>32</v>
      </c>
      <c r="C307" s="107" t="s">
        <v>9</v>
      </c>
      <c r="D307" s="108"/>
      <c r="E307" s="108"/>
      <c r="F307" s="139"/>
      <c r="G307" s="142"/>
      <c r="H307" s="143"/>
    </row>
    <row r="308" spans="2:8" x14ac:dyDescent="0.25">
      <c r="B308" s="107">
        <v>323</v>
      </c>
      <c r="C308" s="107" t="s">
        <v>90</v>
      </c>
      <c r="D308" s="108"/>
      <c r="E308" s="108"/>
      <c r="F308" s="139"/>
      <c r="G308" s="142"/>
      <c r="H308" s="143"/>
    </row>
    <row r="309" spans="2:8" x14ac:dyDescent="0.25">
      <c r="B309" s="95">
        <v>3232</v>
      </c>
      <c r="C309" s="95" t="s">
        <v>221</v>
      </c>
      <c r="D309" s="96"/>
      <c r="E309" s="96"/>
      <c r="F309" s="130"/>
      <c r="G309" s="134"/>
      <c r="H309" s="135"/>
    </row>
    <row r="310" spans="2:8" x14ac:dyDescent="0.25">
      <c r="B310" s="203" t="s">
        <v>189</v>
      </c>
      <c r="C310" s="203"/>
      <c r="D310" s="106"/>
      <c r="E310" s="106">
        <v>659.53</v>
      </c>
      <c r="F310" s="138">
        <v>0</v>
      </c>
      <c r="G310" s="132"/>
      <c r="H310" s="133">
        <f t="shared" si="10"/>
        <v>0</v>
      </c>
    </row>
    <row r="311" spans="2:8" x14ac:dyDescent="0.25">
      <c r="B311" s="107">
        <v>3</v>
      </c>
      <c r="C311" s="107" t="s">
        <v>3</v>
      </c>
      <c r="D311" s="108"/>
      <c r="E311" s="108">
        <v>659.53</v>
      </c>
      <c r="F311" s="139"/>
      <c r="G311" s="142"/>
      <c r="H311" s="143"/>
    </row>
    <row r="312" spans="2:8" x14ac:dyDescent="0.25">
      <c r="B312" s="107">
        <v>32</v>
      </c>
      <c r="C312" s="107" t="s">
        <v>9</v>
      </c>
      <c r="D312" s="108"/>
      <c r="E312" s="108"/>
      <c r="F312" s="139"/>
      <c r="G312" s="142"/>
      <c r="H312" s="143"/>
    </row>
    <row r="313" spans="2:8" x14ac:dyDescent="0.25">
      <c r="B313" s="95">
        <v>323</v>
      </c>
      <c r="C313" s="95" t="s">
        <v>90</v>
      </c>
      <c r="D313" s="96"/>
      <c r="E313" s="96"/>
      <c r="F313" s="130"/>
      <c r="G313" s="134"/>
      <c r="H313" s="135"/>
    </row>
    <row r="314" spans="2:8" x14ac:dyDescent="0.25">
      <c r="B314" s="95">
        <v>3232</v>
      </c>
      <c r="C314" s="95" t="s">
        <v>115</v>
      </c>
      <c r="D314" s="96"/>
      <c r="E314" s="96"/>
      <c r="F314" s="130"/>
      <c r="G314" s="134"/>
      <c r="H314" s="135"/>
    </row>
    <row r="315" spans="2:8" x14ac:dyDescent="0.25">
      <c r="B315" s="203" t="s">
        <v>190</v>
      </c>
      <c r="C315" s="203"/>
      <c r="D315" s="106"/>
      <c r="E315" s="106">
        <v>0</v>
      </c>
      <c r="F315" s="138">
        <v>0</v>
      </c>
      <c r="G315" s="132"/>
      <c r="H315" s="133"/>
    </row>
    <row r="316" spans="2:8" x14ac:dyDescent="0.25">
      <c r="B316" s="107">
        <v>3</v>
      </c>
      <c r="C316" s="107" t="s">
        <v>3</v>
      </c>
      <c r="D316" s="108"/>
      <c r="E316" s="108"/>
      <c r="F316" s="139"/>
      <c r="G316" s="142"/>
      <c r="H316" s="143"/>
    </row>
    <row r="317" spans="2:8" x14ac:dyDescent="0.25">
      <c r="B317" s="107">
        <v>32</v>
      </c>
      <c r="C317" s="107" t="s">
        <v>9</v>
      </c>
      <c r="D317" s="108"/>
      <c r="E317" s="108"/>
      <c r="F317" s="139"/>
      <c r="G317" s="142"/>
      <c r="H317" s="143"/>
    </row>
    <row r="318" spans="2:8" x14ac:dyDescent="0.25">
      <c r="B318" s="95"/>
      <c r="C318" s="95"/>
      <c r="D318" s="96"/>
      <c r="E318" s="96"/>
      <c r="F318" s="130"/>
      <c r="G318" s="134"/>
      <c r="H318" s="135"/>
    </row>
    <row r="319" spans="2:8" x14ac:dyDescent="0.25">
      <c r="B319" s="95"/>
      <c r="C319" s="95"/>
      <c r="D319" s="96"/>
      <c r="E319" s="96"/>
      <c r="F319" s="130"/>
      <c r="G319" s="134"/>
      <c r="H319" s="135"/>
    </row>
    <row r="320" spans="2:8" x14ac:dyDescent="0.25">
      <c r="B320" s="119" t="s">
        <v>233</v>
      </c>
      <c r="C320" s="119" t="s">
        <v>234</v>
      </c>
      <c r="D320" s="94">
        <v>31145.64</v>
      </c>
      <c r="E320" s="94">
        <v>161201.96</v>
      </c>
      <c r="F320" s="129">
        <f>F322+F333+F346+F358+F364+F369+F377+F385+F403+F409+F421+F474</f>
        <v>76617.279999999999</v>
      </c>
      <c r="G320" s="147">
        <f t="shared" si="9"/>
        <v>245.9968072577735</v>
      </c>
      <c r="H320" s="147">
        <f t="shared" si="10"/>
        <v>47.528752131797901</v>
      </c>
    </row>
    <row r="321" spans="2:8" x14ac:dyDescent="0.25">
      <c r="B321" s="194" t="s">
        <v>191</v>
      </c>
      <c r="C321" s="194"/>
      <c r="D321" s="94">
        <v>0</v>
      </c>
      <c r="E321" s="94">
        <v>0</v>
      </c>
      <c r="F321" s="129">
        <v>0</v>
      </c>
      <c r="G321" s="146"/>
      <c r="H321" s="147"/>
    </row>
    <row r="322" spans="2:8" x14ac:dyDescent="0.25">
      <c r="B322" s="203" t="s">
        <v>178</v>
      </c>
      <c r="C322" s="203"/>
      <c r="D322" s="106"/>
      <c r="E322" s="106"/>
      <c r="F322" s="138"/>
      <c r="G322" s="132"/>
      <c r="H322" s="133"/>
    </row>
    <row r="323" spans="2:8" x14ac:dyDescent="0.25">
      <c r="B323" s="107">
        <v>3</v>
      </c>
      <c r="C323" s="107" t="s">
        <v>3</v>
      </c>
      <c r="D323" s="108"/>
      <c r="E323" s="108"/>
      <c r="F323" s="139"/>
      <c r="G323" s="142"/>
      <c r="H323" s="143"/>
    </row>
    <row r="324" spans="2:8" x14ac:dyDescent="0.25">
      <c r="B324" s="107">
        <v>37</v>
      </c>
      <c r="C324" s="107" t="s">
        <v>192</v>
      </c>
      <c r="D324" s="108"/>
      <c r="E324" s="108"/>
      <c r="F324" s="139"/>
      <c r="G324" s="142"/>
      <c r="H324" s="143"/>
    </row>
    <row r="325" spans="2:8" x14ac:dyDescent="0.25">
      <c r="B325" s="95">
        <v>372</v>
      </c>
      <c r="C325" s="95" t="s">
        <v>97</v>
      </c>
      <c r="D325" s="96"/>
      <c r="E325" s="96"/>
      <c r="F325" s="130"/>
      <c r="G325" s="134"/>
      <c r="H325" s="135"/>
    </row>
    <row r="326" spans="2:8" x14ac:dyDescent="0.25">
      <c r="B326" s="95">
        <v>3722</v>
      </c>
      <c r="C326" s="95" t="s">
        <v>193</v>
      </c>
      <c r="D326" s="96"/>
      <c r="E326" s="96"/>
      <c r="F326" s="130"/>
      <c r="G326" s="134"/>
      <c r="H326" s="135"/>
    </row>
    <row r="327" spans="2:8" x14ac:dyDescent="0.25">
      <c r="B327" s="107">
        <v>4</v>
      </c>
      <c r="C327" s="107" t="s">
        <v>5</v>
      </c>
      <c r="D327" s="108"/>
      <c r="E327" s="108"/>
      <c r="F327" s="139"/>
      <c r="G327" s="142"/>
      <c r="H327" s="143"/>
    </row>
    <row r="328" spans="2:8" x14ac:dyDescent="0.25">
      <c r="B328" s="107">
        <v>42</v>
      </c>
      <c r="C328" s="107" t="s">
        <v>67</v>
      </c>
      <c r="D328" s="108"/>
      <c r="E328" s="108"/>
      <c r="F328" s="139"/>
      <c r="G328" s="142"/>
      <c r="H328" s="143"/>
    </row>
    <row r="329" spans="2:8" x14ac:dyDescent="0.25">
      <c r="B329" s="95">
        <v>424</v>
      </c>
      <c r="C329" s="95" t="s">
        <v>69</v>
      </c>
      <c r="D329" s="96"/>
      <c r="E329" s="96"/>
      <c r="F329" s="130"/>
      <c r="G329" s="134"/>
      <c r="H329" s="135"/>
    </row>
    <row r="330" spans="2:8" x14ac:dyDescent="0.25">
      <c r="B330" s="95">
        <v>4241</v>
      </c>
      <c r="C330" s="95" t="s">
        <v>69</v>
      </c>
      <c r="D330" s="96"/>
      <c r="E330" s="96"/>
      <c r="F330" s="130"/>
      <c r="G330" s="134"/>
      <c r="H330" s="135"/>
    </row>
    <row r="331" spans="2:8" x14ac:dyDescent="0.25">
      <c r="B331" s="110"/>
      <c r="C331" s="111"/>
      <c r="D331" s="96"/>
      <c r="E331" s="96"/>
      <c r="F331" s="130"/>
      <c r="G331" s="134"/>
      <c r="H331" s="135"/>
    </row>
    <row r="332" spans="2:8" x14ac:dyDescent="0.25">
      <c r="B332" s="208"/>
      <c r="C332" s="209"/>
      <c r="D332" s="96"/>
      <c r="E332" s="96"/>
      <c r="F332" s="130"/>
      <c r="G332" s="134"/>
      <c r="H332" s="135"/>
    </row>
    <row r="333" spans="2:8" x14ac:dyDescent="0.25">
      <c r="B333" s="210" t="s">
        <v>194</v>
      </c>
      <c r="C333" s="211"/>
      <c r="D333" s="94">
        <v>0</v>
      </c>
      <c r="E333" s="94">
        <v>0</v>
      </c>
      <c r="F333" s="129">
        <v>0</v>
      </c>
      <c r="G333" s="132" t="e">
        <f t="shared" si="9"/>
        <v>#DIV/0!</v>
      </c>
      <c r="H333" s="133"/>
    </row>
    <row r="334" spans="2:8" x14ac:dyDescent="0.25">
      <c r="B334" s="206" t="s">
        <v>195</v>
      </c>
      <c r="C334" s="207"/>
      <c r="D334" s="106">
        <v>0</v>
      </c>
      <c r="E334" s="106">
        <v>7966.6</v>
      </c>
      <c r="F334" s="138">
        <v>0</v>
      </c>
      <c r="G334" s="132" t="e">
        <f t="shared" si="9"/>
        <v>#DIV/0!</v>
      </c>
      <c r="H334" s="133"/>
    </row>
    <row r="335" spans="2:8" x14ac:dyDescent="0.25">
      <c r="B335" s="107">
        <v>3</v>
      </c>
      <c r="C335" s="107" t="s">
        <v>3</v>
      </c>
      <c r="D335" s="108">
        <v>0</v>
      </c>
      <c r="E335" s="108">
        <v>7966.6</v>
      </c>
      <c r="F335" s="139">
        <v>0</v>
      </c>
      <c r="G335" s="142" t="e">
        <f t="shared" si="9"/>
        <v>#DIV/0!</v>
      </c>
      <c r="H335" s="143"/>
    </row>
    <row r="336" spans="2:8" x14ac:dyDescent="0.25">
      <c r="B336" s="107">
        <v>32</v>
      </c>
      <c r="C336" s="107" t="s">
        <v>9</v>
      </c>
      <c r="D336" s="108">
        <v>0</v>
      </c>
      <c r="E336" s="108">
        <v>7966.6</v>
      </c>
      <c r="F336" s="139">
        <v>0</v>
      </c>
      <c r="G336" s="142" t="e">
        <f t="shared" si="9"/>
        <v>#DIV/0!</v>
      </c>
      <c r="H336" s="143"/>
    </row>
    <row r="337" spans="2:8" x14ac:dyDescent="0.25">
      <c r="B337" s="95">
        <v>321</v>
      </c>
      <c r="C337" s="95" t="s">
        <v>165</v>
      </c>
      <c r="D337" s="96">
        <v>0</v>
      </c>
      <c r="E337" s="96"/>
      <c r="F337" s="130"/>
      <c r="G337" s="134" t="e">
        <f t="shared" si="9"/>
        <v>#DIV/0!</v>
      </c>
      <c r="H337" s="135"/>
    </row>
    <row r="338" spans="2:8" x14ac:dyDescent="0.25">
      <c r="B338" s="95">
        <v>3213</v>
      </c>
      <c r="C338" s="95" t="s">
        <v>52</v>
      </c>
      <c r="D338" s="96"/>
      <c r="E338" s="96"/>
      <c r="F338" s="130"/>
      <c r="G338" s="134"/>
      <c r="H338" s="135"/>
    </row>
    <row r="339" spans="2:8" x14ac:dyDescent="0.25">
      <c r="B339" s="95">
        <v>324</v>
      </c>
      <c r="C339" s="95" t="s">
        <v>110</v>
      </c>
      <c r="D339" s="96">
        <v>0</v>
      </c>
      <c r="E339" s="96"/>
      <c r="F339" s="130"/>
      <c r="G339" s="134"/>
      <c r="H339" s="135"/>
    </row>
    <row r="340" spans="2:8" x14ac:dyDescent="0.25">
      <c r="B340" s="95">
        <v>3241</v>
      </c>
      <c r="C340" s="95" t="s">
        <v>110</v>
      </c>
      <c r="D340" s="96">
        <v>0</v>
      </c>
      <c r="E340" s="96"/>
      <c r="F340" s="130"/>
      <c r="G340" s="134"/>
      <c r="H340" s="135"/>
    </row>
    <row r="341" spans="2:8" x14ac:dyDescent="0.25">
      <c r="B341" s="95">
        <v>329</v>
      </c>
      <c r="C341" s="95" t="s">
        <v>88</v>
      </c>
      <c r="D341" s="96"/>
      <c r="E341" s="96"/>
      <c r="F341" s="130"/>
      <c r="G341" s="134"/>
      <c r="H341" s="135"/>
    </row>
    <row r="342" spans="2:8" x14ac:dyDescent="0.25">
      <c r="B342" s="95">
        <v>3299</v>
      </c>
      <c r="C342" s="95" t="s">
        <v>88</v>
      </c>
      <c r="D342" s="96"/>
      <c r="E342" s="96"/>
      <c r="F342" s="130"/>
      <c r="G342" s="134"/>
      <c r="H342" s="135"/>
    </row>
    <row r="343" spans="2:8" x14ac:dyDescent="0.25">
      <c r="B343" s="107">
        <v>34</v>
      </c>
      <c r="C343" s="107" t="s">
        <v>78</v>
      </c>
      <c r="D343" s="108"/>
      <c r="E343" s="108">
        <f t="shared" ref="E343:F343" si="11">E344</f>
        <v>0</v>
      </c>
      <c r="F343" s="139">
        <f t="shared" si="11"/>
        <v>0</v>
      </c>
      <c r="G343" s="142"/>
      <c r="H343" s="143"/>
    </row>
    <row r="344" spans="2:8" x14ac:dyDescent="0.25">
      <c r="B344" s="95">
        <v>343</v>
      </c>
      <c r="C344" s="95" t="s">
        <v>167</v>
      </c>
      <c r="D344" s="96"/>
      <c r="E344" s="96"/>
      <c r="F344" s="130"/>
      <c r="G344" s="134"/>
      <c r="H344" s="135"/>
    </row>
    <row r="345" spans="2:8" x14ac:dyDescent="0.25">
      <c r="B345" s="95">
        <v>3431</v>
      </c>
      <c r="C345" s="95" t="s">
        <v>92</v>
      </c>
      <c r="D345" s="96"/>
      <c r="E345" s="96"/>
      <c r="F345" s="130"/>
      <c r="G345" s="134"/>
      <c r="H345" s="135"/>
    </row>
    <row r="346" spans="2:8" x14ac:dyDescent="0.25">
      <c r="B346" s="203" t="s">
        <v>196</v>
      </c>
      <c r="C346" s="203"/>
      <c r="D346" s="106">
        <v>0</v>
      </c>
      <c r="E346" s="106"/>
      <c r="F346" s="138">
        <v>0</v>
      </c>
      <c r="G346" s="132" t="e">
        <f t="shared" ref="G346:G409" si="12">(F346/D346)*100</f>
        <v>#DIV/0!</v>
      </c>
      <c r="H346" s="133"/>
    </row>
    <row r="347" spans="2:8" x14ac:dyDescent="0.25">
      <c r="B347" s="107">
        <v>3</v>
      </c>
      <c r="C347" s="107" t="s">
        <v>3</v>
      </c>
      <c r="D347" s="108">
        <v>0</v>
      </c>
      <c r="E347" s="108"/>
      <c r="F347" s="139">
        <v>0</v>
      </c>
      <c r="G347" s="142" t="e">
        <f t="shared" si="12"/>
        <v>#DIV/0!</v>
      </c>
      <c r="H347" s="143"/>
    </row>
    <row r="348" spans="2:8" x14ac:dyDescent="0.25">
      <c r="B348" s="107">
        <v>32</v>
      </c>
      <c r="C348" s="107" t="s">
        <v>9</v>
      </c>
      <c r="D348" s="108">
        <v>0</v>
      </c>
      <c r="E348" s="108"/>
      <c r="F348" s="139">
        <v>0</v>
      </c>
      <c r="G348" s="142" t="e">
        <f t="shared" si="12"/>
        <v>#DIV/0!</v>
      </c>
      <c r="H348" s="143"/>
    </row>
    <row r="349" spans="2:8" x14ac:dyDescent="0.25">
      <c r="B349" s="95">
        <v>321</v>
      </c>
      <c r="C349" s="95" t="s">
        <v>165</v>
      </c>
      <c r="D349" s="96">
        <v>0</v>
      </c>
      <c r="E349" s="96"/>
      <c r="F349" s="130"/>
      <c r="G349" s="134" t="e">
        <f t="shared" si="12"/>
        <v>#DIV/0!</v>
      </c>
      <c r="H349" s="135"/>
    </row>
    <row r="350" spans="2:8" x14ac:dyDescent="0.25">
      <c r="B350" s="95">
        <v>3213</v>
      </c>
      <c r="C350" s="95" t="s">
        <v>52</v>
      </c>
      <c r="D350" s="96">
        <v>0</v>
      </c>
      <c r="E350" s="96"/>
      <c r="F350" s="130"/>
      <c r="G350" s="134" t="e">
        <f t="shared" si="12"/>
        <v>#DIV/0!</v>
      </c>
      <c r="H350" s="135"/>
    </row>
    <row r="351" spans="2:8" x14ac:dyDescent="0.25">
      <c r="B351" s="95">
        <v>324</v>
      </c>
      <c r="C351" s="95" t="s">
        <v>110</v>
      </c>
      <c r="D351" s="96">
        <v>0</v>
      </c>
      <c r="E351" s="96"/>
      <c r="F351" s="130"/>
      <c r="G351" s="134" t="e">
        <f t="shared" si="12"/>
        <v>#DIV/0!</v>
      </c>
      <c r="H351" s="135"/>
    </row>
    <row r="352" spans="2:8" x14ac:dyDescent="0.25">
      <c r="B352" s="95">
        <v>3241</v>
      </c>
      <c r="C352" s="95" t="s">
        <v>110</v>
      </c>
      <c r="D352" s="96">
        <v>0</v>
      </c>
      <c r="E352" s="96"/>
      <c r="F352" s="130"/>
      <c r="G352" s="134" t="e">
        <f t="shared" si="12"/>
        <v>#DIV/0!</v>
      </c>
      <c r="H352" s="135"/>
    </row>
    <row r="353" spans="2:8" x14ac:dyDescent="0.25">
      <c r="B353" s="95">
        <v>329</v>
      </c>
      <c r="C353" s="95" t="s">
        <v>88</v>
      </c>
      <c r="D353" s="96"/>
      <c r="E353" s="96"/>
      <c r="F353" s="130"/>
      <c r="G353" s="134"/>
      <c r="H353" s="135"/>
    </row>
    <row r="354" spans="2:8" x14ac:dyDescent="0.25">
      <c r="B354" s="95">
        <v>3299</v>
      </c>
      <c r="C354" s="95" t="s">
        <v>88</v>
      </c>
      <c r="D354" s="96"/>
      <c r="E354" s="96"/>
      <c r="F354" s="130"/>
      <c r="G354" s="134"/>
      <c r="H354" s="135"/>
    </row>
    <row r="355" spans="2:8" x14ac:dyDescent="0.25">
      <c r="B355" s="107">
        <v>34</v>
      </c>
      <c r="C355" s="107" t="s">
        <v>78</v>
      </c>
      <c r="D355" s="108"/>
      <c r="E355" s="108"/>
      <c r="F355" s="139">
        <f t="shared" ref="F355" si="13">F356</f>
        <v>0</v>
      </c>
      <c r="G355" s="142"/>
      <c r="H355" s="143"/>
    </row>
    <row r="356" spans="2:8" x14ac:dyDescent="0.25">
      <c r="B356" s="95">
        <v>343</v>
      </c>
      <c r="C356" s="95" t="s">
        <v>167</v>
      </c>
      <c r="D356" s="96"/>
      <c r="E356" s="96"/>
      <c r="F356" s="130"/>
      <c r="G356" s="134"/>
      <c r="H356" s="135"/>
    </row>
    <row r="357" spans="2:8" x14ac:dyDescent="0.25">
      <c r="B357" s="95">
        <v>3431</v>
      </c>
      <c r="C357" s="95" t="s">
        <v>92</v>
      </c>
      <c r="D357" s="96"/>
      <c r="E357" s="96"/>
      <c r="F357" s="130"/>
      <c r="G357" s="134"/>
      <c r="H357" s="135"/>
    </row>
    <row r="358" spans="2:8" x14ac:dyDescent="0.25">
      <c r="B358" s="206" t="s">
        <v>228</v>
      </c>
      <c r="C358" s="207"/>
      <c r="D358" s="106">
        <v>0</v>
      </c>
      <c r="E358" s="106">
        <v>0</v>
      </c>
      <c r="F358" s="138">
        <v>0</v>
      </c>
      <c r="G358" s="132" t="e">
        <f t="shared" si="12"/>
        <v>#DIV/0!</v>
      </c>
      <c r="H358" s="133"/>
    </row>
    <row r="359" spans="2:8" x14ac:dyDescent="0.25">
      <c r="B359" s="107">
        <v>3</v>
      </c>
      <c r="C359" s="107" t="s">
        <v>3</v>
      </c>
      <c r="D359" s="108">
        <v>0</v>
      </c>
      <c r="E359" s="108"/>
      <c r="F359" s="139">
        <v>0</v>
      </c>
      <c r="G359" s="142" t="e">
        <f t="shared" si="12"/>
        <v>#DIV/0!</v>
      </c>
      <c r="H359" s="143"/>
    </row>
    <row r="360" spans="2:8" x14ac:dyDescent="0.25">
      <c r="B360" s="107">
        <v>32</v>
      </c>
      <c r="C360" s="107" t="s">
        <v>9</v>
      </c>
      <c r="D360" s="108">
        <v>0</v>
      </c>
      <c r="E360" s="108"/>
      <c r="F360" s="139">
        <v>0</v>
      </c>
      <c r="G360" s="142" t="e">
        <f t="shared" si="12"/>
        <v>#DIV/0!</v>
      </c>
      <c r="H360" s="143"/>
    </row>
    <row r="361" spans="2:8" x14ac:dyDescent="0.25">
      <c r="B361" s="109">
        <v>323</v>
      </c>
      <c r="C361" s="109" t="s">
        <v>90</v>
      </c>
      <c r="D361" s="99">
        <v>0</v>
      </c>
      <c r="E361" s="99">
        <v>0</v>
      </c>
      <c r="F361" s="131"/>
      <c r="G361" s="134" t="e">
        <f t="shared" si="12"/>
        <v>#DIV/0!</v>
      </c>
      <c r="H361" s="135"/>
    </row>
    <row r="362" spans="2:8" x14ac:dyDescent="0.25">
      <c r="B362" s="95">
        <v>3233</v>
      </c>
      <c r="C362" s="95" t="s">
        <v>214</v>
      </c>
      <c r="D362" s="96">
        <v>0</v>
      </c>
      <c r="E362" s="96"/>
      <c r="F362" s="130"/>
      <c r="G362" s="134" t="e">
        <f t="shared" si="12"/>
        <v>#DIV/0!</v>
      </c>
      <c r="H362" s="135"/>
    </row>
    <row r="363" spans="2:8" x14ac:dyDescent="0.25">
      <c r="B363" s="95">
        <v>3239</v>
      </c>
      <c r="C363" s="95" t="s">
        <v>64</v>
      </c>
      <c r="D363" s="96">
        <v>0</v>
      </c>
      <c r="E363" s="96">
        <v>0</v>
      </c>
      <c r="F363" s="130"/>
      <c r="G363" s="134" t="e">
        <f t="shared" si="12"/>
        <v>#DIV/0!</v>
      </c>
      <c r="H363" s="135"/>
    </row>
    <row r="364" spans="2:8" x14ac:dyDescent="0.25">
      <c r="B364" s="206" t="s">
        <v>229</v>
      </c>
      <c r="C364" s="207"/>
      <c r="D364" s="106">
        <v>0</v>
      </c>
      <c r="E364" s="106">
        <f>E365</f>
        <v>0</v>
      </c>
      <c r="F364" s="138"/>
      <c r="G364" s="132"/>
      <c r="H364" s="133"/>
    </row>
    <row r="365" spans="2:8" x14ac:dyDescent="0.25">
      <c r="B365" s="107">
        <v>3</v>
      </c>
      <c r="C365" s="107" t="s">
        <v>3</v>
      </c>
      <c r="D365" s="108"/>
      <c r="E365" s="108">
        <f t="shared" ref="E365" si="14">E366</f>
        <v>0</v>
      </c>
      <c r="F365" s="139"/>
      <c r="G365" s="142"/>
      <c r="H365" s="143"/>
    </row>
    <row r="366" spans="2:8" x14ac:dyDescent="0.25">
      <c r="B366" s="107">
        <v>32</v>
      </c>
      <c r="C366" s="107" t="s">
        <v>9</v>
      </c>
      <c r="D366" s="108"/>
      <c r="E366" s="108"/>
      <c r="F366" s="139"/>
      <c r="G366" s="142"/>
      <c r="H366" s="143"/>
    </row>
    <row r="367" spans="2:8" x14ac:dyDescent="0.25">
      <c r="B367" s="95">
        <v>321</v>
      </c>
      <c r="C367" s="95" t="s">
        <v>165</v>
      </c>
      <c r="D367" s="96"/>
      <c r="E367" s="96">
        <v>0</v>
      </c>
      <c r="F367" s="130"/>
      <c r="G367" s="134"/>
      <c r="H367" s="135"/>
    </row>
    <row r="368" spans="2:8" x14ac:dyDescent="0.25">
      <c r="B368" s="110"/>
      <c r="C368" s="111"/>
      <c r="D368" s="96"/>
      <c r="E368" s="96"/>
      <c r="F368" s="130"/>
      <c r="G368" s="134"/>
      <c r="H368" s="135"/>
    </row>
    <row r="369" spans="2:8" x14ac:dyDescent="0.25">
      <c r="B369" s="210" t="s">
        <v>197</v>
      </c>
      <c r="C369" s="211"/>
      <c r="D369" s="94">
        <v>836.16</v>
      </c>
      <c r="E369" s="94">
        <v>1532.95</v>
      </c>
      <c r="F369" s="129">
        <v>836.16</v>
      </c>
      <c r="G369" s="132">
        <f t="shared" si="12"/>
        <v>100</v>
      </c>
      <c r="H369" s="133">
        <f t="shared" ref="H369:H409" si="15">(F369/E369)*100</f>
        <v>54.545810365634885</v>
      </c>
    </row>
    <row r="370" spans="2:8" x14ac:dyDescent="0.25">
      <c r="B370" s="203" t="s">
        <v>236</v>
      </c>
      <c r="C370" s="203"/>
      <c r="D370" s="106">
        <v>836.16</v>
      </c>
      <c r="E370" s="106">
        <v>1532.95</v>
      </c>
      <c r="F370" s="138">
        <v>836.16</v>
      </c>
      <c r="G370" s="132">
        <f t="shared" si="12"/>
        <v>100</v>
      </c>
      <c r="H370" s="133">
        <f t="shared" si="15"/>
        <v>54.545810365634885</v>
      </c>
    </row>
    <row r="371" spans="2:8" x14ac:dyDescent="0.25">
      <c r="B371" s="107">
        <v>3</v>
      </c>
      <c r="C371" s="107" t="s">
        <v>3</v>
      </c>
      <c r="D371" s="108">
        <v>836.16</v>
      </c>
      <c r="E371" s="108">
        <v>1532.95</v>
      </c>
      <c r="F371" s="139">
        <v>836.16</v>
      </c>
      <c r="G371" s="142">
        <f t="shared" si="12"/>
        <v>100</v>
      </c>
      <c r="H371" s="143">
        <f t="shared" si="15"/>
        <v>54.545810365634885</v>
      </c>
    </row>
    <row r="372" spans="2:8" x14ac:dyDescent="0.25">
      <c r="B372" s="107">
        <v>32</v>
      </c>
      <c r="C372" s="107" t="s">
        <v>9</v>
      </c>
      <c r="D372" s="108">
        <v>836.16</v>
      </c>
      <c r="E372" s="108">
        <v>1532.95</v>
      </c>
      <c r="F372" s="139">
        <v>836.16</v>
      </c>
      <c r="G372" s="142">
        <f t="shared" si="12"/>
        <v>100</v>
      </c>
      <c r="H372" s="143">
        <f t="shared" si="15"/>
        <v>54.545810365634885</v>
      </c>
    </row>
    <row r="373" spans="2:8" x14ac:dyDescent="0.25">
      <c r="B373" s="95">
        <v>323</v>
      </c>
      <c r="C373" s="95" t="s">
        <v>90</v>
      </c>
      <c r="D373" s="96">
        <v>836.16</v>
      </c>
      <c r="E373" s="96"/>
      <c r="F373" s="130">
        <v>836.16</v>
      </c>
      <c r="G373" s="134">
        <f t="shared" si="12"/>
        <v>100</v>
      </c>
      <c r="H373" s="135"/>
    </row>
    <row r="374" spans="2:8" x14ac:dyDescent="0.25">
      <c r="B374" s="95">
        <v>3238</v>
      </c>
      <c r="C374" s="95" t="s">
        <v>63</v>
      </c>
      <c r="D374" s="96">
        <v>836.16</v>
      </c>
      <c r="E374" s="96"/>
      <c r="F374" s="130">
        <v>836.16</v>
      </c>
      <c r="G374" s="134">
        <f t="shared" si="12"/>
        <v>100</v>
      </c>
      <c r="H374" s="135"/>
    </row>
    <row r="375" spans="2:8" x14ac:dyDescent="0.25">
      <c r="B375" s="95"/>
      <c r="C375" s="95"/>
      <c r="D375" s="96"/>
      <c r="E375" s="96"/>
      <c r="F375" s="130"/>
      <c r="G375" s="134"/>
      <c r="H375" s="135"/>
    </row>
    <row r="376" spans="2:8" x14ac:dyDescent="0.25">
      <c r="B376" s="95"/>
      <c r="C376" s="95"/>
      <c r="D376" s="96"/>
      <c r="E376" s="96"/>
      <c r="F376" s="130"/>
      <c r="G376" s="134"/>
      <c r="H376" s="135"/>
    </row>
    <row r="377" spans="2:8" x14ac:dyDescent="0.25">
      <c r="B377" s="210" t="s">
        <v>199</v>
      </c>
      <c r="C377" s="211"/>
      <c r="D377" s="94">
        <v>0</v>
      </c>
      <c r="E377" s="94">
        <v>0</v>
      </c>
      <c r="F377" s="129">
        <v>0</v>
      </c>
      <c r="G377" s="132" t="e">
        <f t="shared" si="12"/>
        <v>#DIV/0!</v>
      </c>
      <c r="H377" s="133" t="e">
        <f t="shared" si="15"/>
        <v>#DIV/0!</v>
      </c>
    </row>
    <row r="378" spans="2:8" x14ac:dyDescent="0.25">
      <c r="B378" s="203" t="s">
        <v>237</v>
      </c>
      <c r="C378" s="203"/>
      <c r="D378" s="106">
        <v>0</v>
      </c>
      <c r="E378" s="106">
        <v>0</v>
      </c>
      <c r="F378" s="138">
        <v>0</v>
      </c>
      <c r="G378" s="132" t="e">
        <f t="shared" si="12"/>
        <v>#DIV/0!</v>
      </c>
      <c r="H378" s="133" t="e">
        <f t="shared" si="15"/>
        <v>#DIV/0!</v>
      </c>
    </row>
    <row r="379" spans="2:8" x14ac:dyDescent="0.25">
      <c r="B379" s="107">
        <v>3</v>
      </c>
      <c r="C379" s="107" t="s">
        <v>3</v>
      </c>
      <c r="D379" s="108">
        <v>0</v>
      </c>
      <c r="E379" s="108">
        <v>0</v>
      </c>
      <c r="F379" s="139">
        <v>0</v>
      </c>
      <c r="G379" s="142" t="e">
        <f t="shared" si="12"/>
        <v>#DIV/0!</v>
      </c>
      <c r="H379" s="143" t="e">
        <f t="shared" si="15"/>
        <v>#DIV/0!</v>
      </c>
    </row>
    <row r="380" spans="2:8" x14ac:dyDescent="0.25">
      <c r="B380" s="107">
        <v>32</v>
      </c>
      <c r="C380" s="107" t="s">
        <v>9</v>
      </c>
      <c r="D380" s="108">
        <v>0</v>
      </c>
      <c r="E380" s="108">
        <v>0</v>
      </c>
      <c r="F380" s="139">
        <v>0</v>
      </c>
      <c r="G380" s="142" t="e">
        <f t="shared" si="12"/>
        <v>#DIV/0!</v>
      </c>
      <c r="H380" s="143" t="e">
        <f t="shared" si="15"/>
        <v>#DIV/0!</v>
      </c>
    </row>
    <row r="381" spans="2:8" x14ac:dyDescent="0.25">
      <c r="B381" s="95">
        <v>329</v>
      </c>
      <c r="C381" s="95" t="s">
        <v>88</v>
      </c>
      <c r="D381" s="96">
        <v>0</v>
      </c>
      <c r="E381" s="96"/>
      <c r="F381" s="130"/>
      <c r="G381" s="134" t="e">
        <f t="shared" si="12"/>
        <v>#DIV/0!</v>
      </c>
      <c r="H381" s="135"/>
    </row>
    <row r="382" spans="2:8" x14ac:dyDescent="0.25">
      <c r="B382" s="95">
        <v>3291</v>
      </c>
      <c r="C382" s="95" t="s">
        <v>174</v>
      </c>
      <c r="D382" s="96">
        <v>0</v>
      </c>
      <c r="E382" s="96"/>
      <c r="F382" s="130"/>
      <c r="G382" s="134" t="e">
        <f t="shared" si="12"/>
        <v>#DIV/0!</v>
      </c>
      <c r="H382" s="135"/>
    </row>
    <row r="383" spans="2:8" x14ac:dyDescent="0.25">
      <c r="B383" s="95">
        <v>3293</v>
      </c>
      <c r="C383" s="95" t="s">
        <v>84</v>
      </c>
      <c r="D383" s="96">
        <v>0</v>
      </c>
      <c r="E383" s="96"/>
      <c r="F383" s="130"/>
      <c r="G383" s="134"/>
      <c r="H383" s="135"/>
    </row>
    <row r="384" spans="2:8" x14ac:dyDescent="0.25">
      <c r="B384" s="95">
        <v>3299</v>
      </c>
      <c r="C384" s="95" t="s">
        <v>88</v>
      </c>
      <c r="D384" s="96">
        <v>0</v>
      </c>
      <c r="E384" s="96"/>
      <c r="F384" s="130"/>
      <c r="G384" s="134"/>
      <c r="H384" s="135"/>
    </row>
    <row r="385" spans="2:8" x14ac:dyDescent="0.25">
      <c r="B385" s="123" t="s">
        <v>222</v>
      </c>
      <c r="C385" s="122"/>
      <c r="D385" s="94">
        <v>0</v>
      </c>
      <c r="E385" s="94">
        <v>0</v>
      </c>
      <c r="F385" s="129">
        <v>0</v>
      </c>
      <c r="G385" s="132" t="e">
        <f t="shared" si="12"/>
        <v>#DIV/0!</v>
      </c>
      <c r="H385" s="133"/>
    </row>
    <row r="386" spans="2:8" x14ac:dyDescent="0.25">
      <c r="B386" s="123" t="s">
        <v>198</v>
      </c>
      <c r="C386" s="122"/>
      <c r="D386" s="94">
        <v>0</v>
      </c>
      <c r="E386" s="94">
        <v>0</v>
      </c>
      <c r="F386" s="129">
        <v>0</v>
      </c>
      <c r="G386" s="132" t="e">
        <f t="shared" si="12"/>
        <v>#DIV/0!</v>
      </c>
      <c r="H386" s="133"/>
    </row>
    <row r="387" spans="2:8" x14ac:dyDescent="0.25">
      <c r="B387" s="148">
        <v>3</v>
      </c>
      <c r="C387" s="149" t="s">
        <v>3</v>
      </c>
      <c r="D387" s="108">
        <v>0</v>
      </c>
      <c r="E387" s="108"/>
      <c r="F387" s="139"/>
      <c r="G387" s="142" t="e">
        <f t="shared" si="12"/>
        <v>#DIV/0!</v>
      </c>
      <c r="H387" s="143"/>
    </row>
    <row r="388" spans="2:8" x14ac:dyDescent="0.25">
      <c r="B388" s="148">
        <v>32</v>
      </c>
      <c r="C388" s="149" t="s">
        <v>9</v>
      </c>
      <c r="D388" s="108">
        <v>0</v>
      </c>
      <c r="E388" s="108"/>
      <c r="F388" s="139"/>
      <c r="G388" s="142" t="e">
        <f t="shared" si="12"/>
        <v>#DIV/0!</v>
      </c>
      <c r="H388" s="143"/>
    </row>
    <row r="389" spans="2:8" x14ac:dyDescent="0.25">
      <c r="B389" s="110">
        <v>3222</v>
      </c>
      <c r="C389" s="111" t="s">
        <v>223</v>
      </c>
      <c r="D389" s="96">
        <v>0</v>
      </c>
      <c r="E389" s="96"/>
      <c r="F389" s="130"/>
      <c r="G389" s="134" t="e">
        <f t="shared" si="12"/>
        <v>#DIV/0!</v>
      </c>
      <c r="H389" s="135"/>
    </row>
    <row r="390" spans="2:8" x14ac:dyDescent="0.25">
      <c r="B390" s="123" t="s">
        <v>224</v>
      </c>
      <c r="C390" s="122"/>
      <c r="D390" s="94">
        <v>0</v>
      </c>
      <c r="E390" s="94">
        <v>0</v>
      </c>
      <c r="F390" s="129">
        <v>0</v>
      </c>
      <c r="G390" s="132"/>
      <c r="H390" s="133"/>
    </row>
    <row r="391" spans="2:8" x14ac:dyDescent="0.25">
      <c r="B391" s="148">
        <v>3</v>
      </c>
      <c r="C391" s="149" t="s">
        <v>3</v>
      </c>
      <c r="D391" s="108"/>
      <c r="E391" s="108"/>
      <c r="F391" s="139"/>
      <c r="G391" s="142"/>
      <c r="H391" s="143"/>
    </row>
    <row r="392" spans="2:8" x14ac:dyDescent="0.25">
      <c r="B392" s="148">
        <v>32</v>
      </c>
      <c r="C392" s="149" t="s">
        <v>9</v>
      </c>
      <c r="D392" s="108"/>
      <c r="E392" s="108"/>
      <c r="F392" s="139"/>
      <c r="G392" s="142"/>
      <c r="H392" s="143"/>
    </row>
    <row r="393" spans="2:8" x14ac:dyDescent="0.25">
      <c r="B393" s="110">
        <v>3222</v>
      </c>
      <c r="C393" s="111" t="s">
        <v>223</v>
      </c>
      <c r="D393" s="96"/>
      <c r="E393" s="96"/>
      <c r="F393" s="130"/>
      <c r="G393" s="134"/>
      <c r="H393" s="135"/>
    </row>
    <row r="394" spans="2:8" x14ac:dyDescent="0.25">
      <c r="B394" s="123" t="s">
        <v>225</v>
      </c>
      <c r="C394" s="124" t="s">
        <v>226</v>
      </c>
      <c r="D394" s="94">
        <v>0</v>
      </c>
      <c r="E394" s="94">
        <v>0</v>
      </c>
      <c r="F394" s="129">
        <v>0</v>
      </c>
      <c r="G394" s="132" t="e">
        <f t="shared" si="12"/>
        <v>#DIV/0!</v>
      </c>
      <c r="H394" s="133"/>
    </row>
    <row r="395" spans="2:8" x14ac:dyDescent="0.25">
      <c r="B395" s="148">
        <v>3</v>
      </c>
      <c r="C395" s="149" t="s">
        <v>3</v>
      </c>
      <c r="D395" s="108">
        <v>0</v>
      </c>
      <c r="E395" s="108"/>
      <c r="F395" s="139"/>
      <c r="G395" s="142" t="e">
        <f t="shared" si="12"/>
        <v>#DIV/0!</v>
      </c>
      <c r="H395" s="143"/>
    </row>
    <row r="396" spans="2:8" x14ac:dyDescent="0.25">
      <c r="B396" s="148">
        <v>32</v>
      </c>
      <c r="C396" s="149" t="s">
        <v>9</v>
      </c>
      <c r="D396" s="108">
        <v>0</v>
      </c>
      <c r="E396" s="108"/>
      <c r="F396" s="139"/>
      <c r="G396" s="142" t="e">
        <f t="shared" si="12"/>
        <v>#DIV/0!</v>
      </c>
      <c r="H396" s="143"/>
    </row>
    <row r="397" spans="2:8" x14ac:dyDescent="0.25">
      <c r="B397" s="110">
        <v>3222</v>
      </c>
      <c r="C397" s="111" t="s">
        <v>223</v>
      </c>
      <c r="D397" s="96">
        <v>0</v>
      </c>
      <c r="E397" s="96"/>
      <c r="F397" s="130"/>
      <c r="G397" s="134" t="e">
        <f t="shared" si="12"/>
        <v>#DIV/0!</v>
      </c>
      <c r="H397" s="135"/>
    </row>
    <row r="398" spans="2:8" x14ac:dyDescent="0.25">
      <c r="B398" s="123" t="s">
        <v>227</v>
      </c>
      <c r="C398" s="124" t="s">
        <v>210</v>
      </c>
      <c r="D398" s="94">
        <v>0</v>
      </c>
      <c r="E398" s="94">
        <v>0</v>
      </c>
      <c r="F398" s="129">
        <v>0</v>
      </c>
      <c r="G398" s="132" t="e">
        <f t="shared" si="12"/>
        <v>#DIV/0!</v>
      </c>
      <c r="H398" s="133"/>
    </row>
    <row r="399" spans="2:8" x14ac:dyDescent="0.25">
      <c r="B399" s="148">
        <v>3</v>
      </c>
      <c r="C399" s="149" t="s">
        <v>3</v>
      </c>
      <c r="D399" s="108">
        <v>0</v>
      </c>
      <c r="E399" s="108"/>
      <c r="F399" s="139"/>
      <c r="G399" s="142" t="e">
        <f t="shared" si="12"/>
        <v>#DIV/0!</v>
      </c>
      <c r="H399" s="143"/>
    </row>
    <row r="400" spans="2:8" x14ac:dyDescent="0.25">
      <c r="B400" s="148">
        <v>32</v>
      </c>
      <c r="C400" s="149" t="s">
        <v>9</v>
      </c>
      <c r="D400" s="108">
        <v>0</v>
      </c>
      <c r="E400" s="108"/>
      <c r="F400" s="139"/>
      <c r="G400" s="142" t="e">
        <f t="shared" si="12"/>
        <v>#DIV/0!</v>
      </c>
      <c r="H400" s="143"/>
    </row>
    <row r="401" spans="2:8" x14ac:dyDescent="0.25">
      <c r="B401" s="110">
        <v>3222</v>
      </c>
      <c r="C401" s="111" t="s">
        <v>223</v>
      </c>
      <c r="D401" s="96">
        <v>0</v>
      </c>
      <c r="E401" s="96"/>
      <c r="F401" s="130"/>
      <c r="G401" s="134" t="e">
        <f t="shared" si="12"/>
        <v>#DIV/0!</v>
      </c>
      <c r="H401" s="135"/>
    </row>
    <row r="402" spans="2:8" x14ac:dyDescent="0.25">
      <c r="B402" s="110"/>
      <c r="C402" s="111"/>
      <c r="D402" s="96"/>
      <c r="E402" s="96"/>
      <c r="F402" s="130"/>
      <c r="G402" s="134"/>
      <c r="H402" s="135"/>
    </row>
    <row r="403" spans="2:8" x14ac:dyDescent="0.25">
      <c r="B403" s="210" t="s">
        <v>268</v>
      </c>
      <c r="C403" s="211"/>
      <c r="D403" s="94">
        <v>0</v>
      </c>
      <c r="E403" s="94">
        <v>891</v>
      </c>
      <c r="F403" s="129">
        <v>878.28</v>
      </c>
      <c r="G403" s="132" t="e">
        <f t="shared" si="12"/>
        <v>#DIV/0!</v>
      </c>
      <c r="H403" s="133">
        <f t="shared" si="15"/>
        <v>98.57239057239056</v>
      </c>
    </row>
    <row r="404" spans="2:8" x14ac:dyDescent="0.25">
      <c r="B404" s="203" t="s">
        <v>200</v>
      </c>
      <c r="C404" s="203"/>
      <c r="D404" s="106">
        <v>0</v>
      </c>
      <c r="E404" s="106">
        <v>891</v>
      </c>
      <c r="F404" s="163">
        <v>878.28</v>
      </c>
      <c r="G404" s="132" t="e">
        <f>(F405/D404)*100</f>
        <v>#DIV/0!</v>
      </c>
      <c r="H404" s="133">
        <f>(F405/E404)*100</f>
        <v>98.57239057239056</v>
      </c>
    </row>
    <row r="405" spans="2:8" x14ac:dyDescent="0.25">
      <c r="B405" s="107">
        <v>3</v>
      </c>
      <c r="C405" s="107" t="s">
        <v>3</v>
      </c>
      <c r="D405" s="108">
        <v>0</v>
      </c>
      <c r="E405" s="108">
        <v>891</v>
      </c>
      <c r="F405" s="138">
        <v>878.28</v>
      </c>
      <c r="G405" s="142" t="e">
        <f>(#REF!/D405)*100</f>
        <v>#REF!</v>
      </c>
      <c r="H405" s="143" t="e">
        <f>(#REF!/E405)*100</f>
        <v>#REF!</v>
      </c>
    </row>
    <row r="406" spans="2:8" x14ac:dyDescent="0.25">
      <c r="B406" s="107">
        <v>38</v>
      </c>
      <c r="C406" s="107" t="s">
        <v>99</v>
      </c>
      <c r="D406" s="108">
        <v>0</v>
      </c>
      <c r="E406" s="108">
        <v>891</v>
      </c>
      <c r="F406" s="139">
        <v>878.21</v>
      </c>
      <c r="G406" s="142" t="e">
        <f t="shared" si="12"/>
        <v>#DIV/0!</v>
      </c>
      <c r="H406" s="143">
        <f t="shared" si="15"/>
        <v>98.564534231200909</v>
      </c>
    </row>
    <row r="407" spans="2:8" x14ac:dyDescent="0.25">
      <c r="B407" s="95">
        <v>381</v>
      </c>
      <c r="C407" s="95" t="s">
        <v>43</v>
      </c>
      <c r="D407" s="96">
        <f>D408</f>
        <v>0</v>
      </c>
      <c r="E407" s="96"/>
      <c r="F407" s="130"/>
      <c r="G407" s="134"/>
      <c r="H407" s="135"/>
    </row>
    <row r="408" spans="2:8" x14ac:dyDescent="0.25">
      <c r="B408" s="95">
        <v>3812</v>
      </c>
      <c r="C408" s="95" t="s">
        <v>98</v>
      </c>
      <c r="D408" s="96">
        <v>0</v>
      </c>
      <c r="E408" s="96"/>
      <c r="F408" s="130"/>
      <c r="G408" s="134"/>
      <c r="H408" s="135"/>
    </row>
    <row r="409" spans="2:8" x14ac:dyDescent="0.25">
      <c r="B409" s="210" t="s">
        <v>201</v>
      </c>
      <c r="C409" s="211"/>
      <c r="D409" s="94">
        <v>3557.29</v>
      </c>
      <c r="E409" s="94">
        <v>24069.66</v>
      </c>
      <c r="F409" s="129">
        <v>30</v>
      </c>
      <c r="G409" s="133">
        <f t="shared" si="12"/>
        <v>0.84333860888485335</v>
      </c>
      <c r="H409" s="133">
        <f t="shared" si="15"/>
        <v>0.12463823751561094</v>
      </c>
    </row>
    <row r="410" spans="2:8" x14ac:dyDescent="0.25">
      <c r="B410" s="203" t="s">
        <v>198</v>
      </c>
      <c r="C410" s="203"/>
      <c r="D410" s="106">
        <v>3557.29</v>
      </c>
      <c r="E410" s="106">
        <v>24069.66</v>
      </c>
      <c r="F410" s="138">
        <v>30</v>
      </c>
      <c r="G410" s="133">
        <f t="shared" ref="G410:G465" si="16">(F410/D410)*100</f>
        <v>0.84333860888485335</v>
      </c>
      <c r="H410" s="133">
        <f t="shared" ref="H410:H476" si="17">(F410/E410)*100</f>
        <v>0.12463823751561094</v>
      </c>
    </row>
    <row r="411" spans="2:8" x14ac:dyDescent="0.25">
      <c r="B411" s="107">
        <v>3</v>
      </c>
      <c r="C411" s="107" t="s">
        <v>3</v>
      </c>
      <c r="D411" s="108">
        <v>3557.29</v>
      </c>
      <c r="E411" s="108">
        <v>24069.66</v>
      </c>
      <c r="F411" s="139">
        <v>0</v>
      </c>
      <c r="G411" s="143">
        <f t="shared" si="16"/>
        <v>0</v>
      </c>
      <c r="H411" s="143">
        <f t="shared" si="17"/>
        <v>0</v>
      </c>
    </row>
    <row r="412" spans="2:8" x14ac:dyDescent="0.25">
      <c r="B412" s="107">
        <v>31</v>
      </c>
      <c r="C412" s="107" t="s">
        <v>4</v>
      </c>
      <c r="D412" s="108">
        <v>2634.56</v>
      </c>
      <c r="E412" s="108">
        <v>21029.66</v>
      </c>
      <c r="F412" s="139">
        <v>0</v>
      </c>
      <c r="G412" s="143">
        <f t="shared" si="16"/>
        <v>0</v>
      </c>
      <c r="H412" s="143">
        <f t="shared" si="17"/>
        <v>0</v>
      </c>
    </row>
    <row r="413" spans="2:8" x14ac:dyDescent="0.25">
      <c r="B413" s="95">
        <v>312</v>
      </c>
      <c r="C413" s="95" t="s">
        <v>47</v>
      </c>
      <c r="D413" s="96">
        <v>2634.56</v>
      </c>
      <c r="E413" s="96"/>
      <c r="F413" s="130"/>
      <c r="G413" s="135">
        <f t="shared" si="16"/>
        <v>0</v>
      </c>
      <c r="H413" s="135"/>
    </row>
    <row r="414" spans="2:8" x14ac:dyDescent="0.25">
      <c r="B414" s="95">
        <v>3121</v>
      </c>
      <c r="C414" s="95" t="s">
        <v>47</v>
      </c>
      <c r="D414" s="96">
        <v>2634.56</v>
      </c>
      <c r="E414" s="96"/>
      <c r="F414" s="130"/>
      <c r="G414" s="134"/>
      <c r="H414" s="135"/>
    </row>
    <row r="415" spans="2:8" x14ac:dyDescent="0.25">
      <c r="B415" s="95"/>
      <c r="C415" s="95"/>
      <c r="D415" s="96">
        <v>0</v>
      </c>
      <c r="E415" s="96"/>
      <c r="F415" s="130"/>
      <c r="G415" s="134"/>
      <c r="H415" s="135"/>
    </row>
    <row r="416" spans="2:8" x14ac:dyDescent="0.25">
      <c r="B416" s="112">
        <v>32</v>
      </c>
      <c r="C416" s="112" t="s">
        <v>9</v>
      </c>
      <c r="D416" s="113">
        <v>922.73</v>
      </c>
      <c r="E416" s="113">
        <v>3040</v>
      </c>
      <c r="F416" s="141">
        <v>30</v>
      </c>
      <c r="G416" s="142"/>
      <c r="H416" s="143">
        <f t="shared" si="17"/>
        <v>0.98684210526315785</v>
      </c>
    </row>
    <row r="417" spans="2:8" x14ac:dyDescent="0.25">
      <c r="B417" s="95">
        <v>321</v>
      </c>
      <c r="C417" s="95" t="s">
        <v>18</v>
      </c>
      <c r="D417" s="96">
        <v>922.73</v>
      </c>
      <c r="E417" s="96"/>
      <c r="F417" s="130">
        <v>30</v>
      </c>
      <c r="G417" s="134"/>
      <c r="H417" s="135"/>
    </row>
    <row r="418" spans="2:8" x14ac:dyDescent="0.25">
      <c r="B418" s="95">
        <v>3211</v>
      </c>
      <c r="C418" s="95" t="s">
        <v>19</v>
      </c>
      <c r="D418" s="96"/>
      <c r="E418" s="96"/>
      <c r="F418" s="130">
        <v>30</v>
      </c>
      <c r="G418" s="134"/>
      <c r="H418" s="135"/>
    </row>
    <row r="419" spans="2:8" x14ac:dyDescent="0.25">
      <c r="B419" s="95">
        <v>3212</v>
      </c>
      <c r="C419" s="95" t="s">
        <v>202</v>
      </c>
      <c r="D419" s="96">
        <v>922.73</v>
      </c>
      <c r="E419" s="96"/>
      <c r="F419" s="130"/>
      <c r="G419" s="134"/>
      <c r="H419" s="135"/>
    </row>
    <row r="420" spans="2:8" x14ac:dyDescent="0.25">
      <c r="B420" s="95">
        <v>3236</v>
      </c>
      <c r="C420" s="95" t="s">
        <v>230</v>
      </c>
      <c r="D420" s="96">
        <v>0</v>
      </c>
      <c r="E420" s="96"/>
      <c r="F420" s="130"/>
      <c r="G420" s="134"/>
      <c r="H420" s="135"/>
    </row>
    <row r="421" spans="2:8" x14ac:dyDescent="0.25">
      <c r="B421" s="210" t="s">
        <v>269</v>
      </c>
      <c r="C421" s="211"/>
      <c r="D421" s="94">
        <v>26752.19</v>
      </c>
      <c r="E421" s="94">
        <v>111741.75</v>
      </c>
      <c r="F421" s="129">
        <v>64247.839999999997</v>
      </c>
      <c r="G421" s="147">
        <f t="shared" si="16"/>
        <v>240.15917949147342</v>
      </c>
      <c r="H421" s="147">
        <f t="shared" si="17"/>
        <v>57.496718997151909</v>
      </c>
    </row>
    <row r="422" spans="2:8" x14ac:dyDescent="0.25">
      <c r="B422" s="203" t="s">
        <v>198</v>
      </c>
      <c r="C422" s="203"/>
      <c r="D422" s="106">
        <v>11043.28</v>
      </c>
      <c r="E422" s="106">
        <v>51445.31</v>
      </c>
      <c r="F422" s="138">
        <v>29586.13</v>
      </c>
      <c r="G422" s="147">
        <f t="shared" si="16"/>
        <v>267.91071131040781</v>
      </c>
      <c r="H422" s="147">
        <f t="shared" si="17"/>
        <v>57.509868246493227</v>
      </c>
    </row>
    <row r="423" spans="2:8" x14ac:dyDescent="0.25">
      <c r="B423" s="107">
        <v>3</v>
      </c>
      <c r="C423" s="107" t="s">
        <v>3</v>
      </c>
      <c r="D423" s="108">
        <v>11043.28</v>
      </c>
      <c r="E423" s="108">
        <v>51445.31</v>
      </c>
      <c r="F423" s="139">
        <v>29586.13</v>
      </c>
      <c r="G423" s="143">
        <f t="shared" si="16"/>
        <v>267.91071131040781</v>
      </c>
      <c r="H423" s="143">
        <f t="shared" si="17"/>
        <v>57.509868246493227</v>
      </c>
    </row>
    <row r="424" spans="2:8" x14ac:dyDescent="0.25">
      <c r="B424" s="107">
        <v>31</v>
      </c>
      <c r="C424" s="107" t="s">
        <v>4</v>
      </c>
      <c r="D424" s="108">
        <v>11043.28</v>
      </c>
      <c r="E424" s="108">
        <v>50170.69</v>
      </c>
      <c r="F424" s="139">
        <v>28764.16</v>
      </c>
      <c r="G424" s="143">
        <f t="shared" si="16"/>
        <v>260.46754225193962</v>
      </c>
      <c r="H424" s="143">
        <f t="shared" si="17"/>
        <v>57.332597977026026</v>
      </c>
    </row>
    <row r="425" spans="2:8" x14ac:dyDescent="0.25">
      <c r="B425" s="95">
        <v>311</v>
      </c>
      <c r="C425" s="95" t="s">
        <v>16</v>
      </c>
      <c r="D425" s="96">
        <v>11043.28</v>
      </c>
      <c r="E425" s="96"/>
      <c r="F425" s="130"/>
      <c r="G425" s="135">
        <f t="shared" si="16"/>
        <v>0</v>
      </c>
      <c r="H425" s="135"/>
    </row>
    <row r="426" spans="2:8" x14ac:dyDescent="0.25">
      <c r="B426" s="95">
        <v>3111</v>
      </c>
      <c r="C426" s="95" t="s">
        <v>17</v>
      </c>
      <c r="D426" s="96">
        <v>11043.28</v>
      </c>
      <c r="E426" s="96"/>
      <c r="F426" s="130"/>
      <c r="G426" s="135">
        <f t="shared" si="16"/>
        <v>0</v>
      </c>
      <c r="H426" s="135"/>
    </row>
    <row r="427" spans="2:8" x14ac:dyDescent="0.25">
      <c r="B427" s="95">
        <v>3121</v>
      </c>
      <c r="C427" s="95" t="s">
        <v>4</v>
      </c>
      <c r="D427" s="96">
        <v>0</v>
      </c>
      <c r="E427" s="96"/>
      <c r="F427" s="130"/>
      <c r="G427" s="134" t="e">
        <f t="shared" si="16"/>
        <v>#DIV/0!</v>
      </c>
      <c r="H427" s="135"/>
    </row>
    <row r="428" spans="2:8" x14ac:dyDescent="0.25">
      <c r="B428" s="95">
        <v>313</v>
      </c>
      <c r="C428" s="95" t="s">
        <v>163</v>
      </c>
      <c r="D428" s="96">
        <v>0</v>
      </c>
      <c r="E428" s="96"/>
      <c r="F428" s="130"/>
      <c r="G428" s="134" t="e">
        <f t="shared" si="16"/>
        <v>#DIV/0!</v>
      </c>
      <c r="H428" s="135"/>
    </row>
    <row r="429" spans="2:8" x14ac:dyDescent="0.25">
      <c r="B429" s="95">
        <v>3132</v>
      </c>
      <c r="C429" s="95" t="s">
        <v>231</v>
      </c>
      <c r="D429" s="96"/>
      <c r="E429" s="96"/>
      <c r="F429" s="130"/>
      <c r="G429" s="134"/>
      <c r="H429" s="135"/>
    </row>
    <row r="430" spans="2:8" x14ac:dyDescent="0.25">
      <c r="B430" s="107">
        <v>32</v>
      </c>
      <c r="C430" s="107" t="s">
        <v>9</v>
      </c>
      <c r="D430" s="108">
        <v>0</v>
      </c>
      <c r="E430" s="108">
        <v>1274.6199999999999</v>
      </c>
      <c r="F430" s="139">
        <v>821.97</v>
      </c>
      <c r="G430" s="142" t="e">
        <f t="shared" si="16"/>
        <v>#DIV/0!</v>
      </c>
      <c r="H430" s="143"/>
    </row>
    <row r="431" spans="2:8" x14ac:dyDescent="0.25">
      <c r="B431" s="95">
        <v>321</v>
      </c>
      <c r="C431" s="95" t="s">
        <v>4</v>
      </c>
      <c r="D431" s="96">
        <v>0</v>
      </c>
      <c r="E431" s="96"/>
      <c r="F431" s="130">
        <v>821.97</v>
      </c>
      <c r="G431" s="134" t="e">
        <f t="shared" si="16"/>
        <v>#DIV/0!</v>
      </c>
      <c r="H431" s="135"/>
    </row>
    <row r="432" spans="2:8" x14ac:dyDescent="0.25">
      <c r="B432" s="95">
        <v>3212</v>
      </c>
      <c r="C432" s="95" t="s">
        <v>232</v>
      </c>
      <c r="D432" s="96">
        <v>0</v>
      </c>
      <c r="E432" s="96"/>
      <c r="F432" s="130">
        <v>821.97</v>
      </c>
      <c r="G432" s="134" t="e">
        <f t="shared" si="16"/>
        <v>#DIV/0!</v>
      </c>
      <c r="H432" s="135"/>
    </row>
    <row r="433" spans="2:8" x14ac:dyDescent="0.25">
      <c r="B433" s="119" t="s">
        <v>238</v>
      </c>
      <c r="C433" s="119" t="s">
        <v>239</v>
      </c>
      <c r="D433" s="94"/>
      <c r="E433" s="94">
        <v>5975.57</v>
      </c>
      <c r="F433" s="129">
        <v>3662.35</v>
      </c>
      <c r="G433" s="132"/>
      <c r="H433" s="133">
        <f t="shared" si="17"/>
        <v>61.288713880014797</v>
      </c>
    </row>
    <row r="434" spans="2:8" x14ac:dyDescent="0.25">
      <c r="B434" s="150">
        <v>3</v>
      </c>
      <c r="C434" s="150" t="s">
        <v>3</v>
      </c>
      <c r="D434" s="108"/>
      <c r="E434" s="108"/>
      <c r="F434" s="139">
        <v>3662.35</v>
      </c>
      <c r="G434" s="142"/>
      <c r="H434" s="143"/>
    </row>
    <row r="435" spans="2:8" x14ac:dyDescent="0.25">
      <c r="B435" s="95">
        <v>31</v>
      </c>
      <c r="C435" s="95" t="s">
        <v>4</v>
      </c>
      <c r="D435" s="96"/>
      <c r="E435" s="96">
        <v>5772.22</v>
      </c>
      <c r="F435" s="130">
        <v>3538.53</v>
      </c>
      <c r="G435" s="134"/>
      <c r="H435" s="135">
        <f t="shared" si="17"/>
        <v>61.302756998174011</v>
      </c>
    </row>
    <row r="436" spans="2:8" x14ac:dyDescent="0.25">
      <c r="B436" s="95">
        <v>311</v>
      </c>
      <c r="C436" s="95" t="s">
        <v>275</v>
      </c>
      <c r="D436" s="96"/>
      <c r="E436" s="96"/>
      <c r="F436" s="130"/>
      <c r="G436" s="134"/>
      <c r="H436" s="135"/>
    </row>
    <row r="437" spans="2:8" x14ac:dyDescent="0.25">
      <c r="B437" s="95">
        <v>3111</v>
      </c>
      <c r="C437" s="95" t="s">
        <v>17</v>
      </c>
      <c r="D437" s="96"/>
      <c r="E437" s="96"/>
      <c r="F437" s="130"/>
      <c r="G437" s="134"/>
      <c r="H437" s="135"/>
    </row>
    <row r="438" spans="2:8" x14ac:dyDescent="0.25">
      <c r="B438" s="95">
        <v>313</v>
      </c>
      <c r="C438" s="95" t="s">
        <v>163</v>
      </c>
      <c r="D438" s="96"/>
      <c r="E438" s="96"/>
      <c r="F438" s="130"/>
      <c r="G438" s="134"/>
      <c r="H438" s="135"/>
    </row>
    <row r="439" spans="2:8" x14ac:dyDescent="0.25">
      <c r="B439" s="95">
        <v>3132</v>
      </c>
      <c r="C439" s="95" t="s">
        <v>231</v>
      </c>
      <c r="D439" s="96"/>
      <c r="E439" s="96"/>
      <c r="F439" s="130"/>
      <c r="G439" s="134"/>
      <c r="H439" s="135"/>
    </row>
    <row r="440" spans="2:8" x14ac:dyDescent="0.25">
      <c r="B440" s="159">
        <v>32</v>
      </c>
      <c r="C440" s="150" t="s">
        <v>9</v>
      </c>
      <c r="D440" s="108"/>
      <c r="E440" s="108">
        <v>203.35</v>
      </c>
      <c r="F440" s="139">
        <v>123.82</v>
      </c>
      <c r="G440" s="142"/>
      <c r="H440" s="143"/>
    </row>
    <row r="441" spans="2:8" x14ac:dyDescent="0.25">
      <c r="B441" s="95">
        <v>321</v>
      </c>
      <c r="C441" s="95" t="s">
        <v>4</v>
      </c>
      <c r="D441" s="96"/>
      <c r="E441" s="96"/>
      <c r="F441" s="130">
        <v>123.82</v>
      </c>
      <c r="G441" s="134"/>
      <c r="H441" s="135"/>
    </row>
    <row r="442" spans="2:8" x14ac:dyDescent="0.25">
      <c r="B442" s="95">
        <v>3212</v>
      </c>
      <c r="C442" s="95" t="s">
        <v>232</v>
      </c>
      <c r="D442" s="96"/>
      <c r="E442" s="96"/>
      <c r="F442" s="130">
        <v>123.82</v>
      </c>
      <c r="G442" s="134"/>
      <c r="H442" s="135"/>
    </row>
    <row r="443" spans="2:8" x14ac:dyDescent="0.25">
      <c r="B443" s="119" t="s">
        <v>273</v>
      </c>
      <c r="C443" s="119" t="s">
        <v>226</v>
      </c>
      <c r="D443" s="94"/>
      <c r="E443" s="94">
        <v>3065.08</v>
      </c>
      <c r="F443" s="129">
        <v>1536.91</v>
      </c>
      <c r="G443" s="146"/>
      <c r="H443" s="147"/>
    </row>
    <row r="444" spans="2:8" x14ac:dyDescent="0.25">
      <c r="B444" s="107">
        <v>3</v>
      </c>
      <c r="C444" s="107" t="s">
        <v>3</v>
      </c>
      <c r="D444" s="108"/>
      <c r="E444" s="108">
        <v>3065.08</v>
      </c>
      <c r="F444" s="139">
        <v>1536.91</v>
      </c>
      <c r="G444" s="142"/>
      <c r="H444" s="143"/>
    </row>
    <row r="445" spans="2:8" x14ac:dyDescent="0.25">
      <c r="B445" s="95">
        <v>31</v>
      </c>
      <c r="C445" s="95" t="s">
        <v>4</v>
      </c>
      <c r="D445" s="96"/>
      <c r="E445" s="96">
        <v>3044.44</v>
      </c>
      <c r="F445" s="130">
        <v>1516.27</v>
      </c>
      <c r="G445" s="134"/>
      <c r="H445" s="135"/>
    </row>
    <row r="446" spans="2:8" x14ac:dyDescent="0.25">
      <c r="B446" s="95">
        <v>311</v>
      </c>
      <c r="C446" s="95" t="s">
        <v>16</v>
      </c>
      <c r="D446" s="96"/>
      <c r="E446" s="96"/>
      <c r="F446" s="130"/>
      <c r="G446" s="134"/>
      <c r="H446" s="135"/>
    </row>
    <row r="447" spans="2:8" x14ac:dyDescent="0.25">
      <c r="B447" s="95">
        <v>3111</v>
      </c>
      <c r="C447" s="95" t="s">
        <v>274</v>
      </c>
      <c r="D447" s="96"/>
      <c r="E447" s="96"/>
      <c r="F447" s="130"/>
      <c r="G447" s="134"/>
      <c r="H447" s="135"/>
    </row>
    <row r="448" spans="2:8" x14ac:dyDescent="0.25">
      <c r="B448" s="95">
        <v>313</v>
      </c>
      <c r="C448" s="95" t="s">
        <v>276</v>
      </c>
      <c r="D448" s="96"/>
      <c r="E448" s="96"/>
      <c r="F448" s="130"/>
      <c r="G448" s="134"/>
      <c r="H448" s="135"/>
    </row>
    <row r="449" spans="2:8" x14ac:dyDescent="0.25">
      <c r="B449" s="95">
        <v>3132</v>
      </c>
      <c r="C449" s="95" t="s">
        <v>231</v>
      </c>
      <c r="D449" s="96"/>
      <c r="E449" s="96"/>
      <c r="F449" s="130"/>
      <c r="G449" s="134"/>
      <c r="H449" s="135"/>
    </row>
    <row r="450" spans="2:8" x14ac:dyDescent="0.25">
      <c r="B450" s="159">
        <v>32</v>
      </c>
      <c r="C450" s="107" t="s">
        <v>9</v>
      </c>
      <c r="D450" s="108"/>
      <c r="E450" s="108">
        <v>20.64</v>
      </c>
      <c r="F450" s="139">
        <v>20.64</v>
      </c>
      <c r="G450" s="142"/>
      <c r="H450" s="143"/>
    </row>
    <row r="451" spans="2:8" x14ac:dyDescent="0.25">
      <c r="B451" s="160">
        <v>321</v>
      </c>
      <c r="C451" s="109" t="s">
        <v>4</v>
      </c>
      <c r="D451" s="99"/>
      <c r="E451" s="99"/>
      <c r="F451" s="131">
        <v>20.64</v>
      </c>
      <c r="G451" s="134"/>
      <c r="H451" s="135"/>
    </row>
    <row r="452" spans="2:8" x14ac:dyDescent="0.25">
      <c r="B452" s="95">
        <v>3212</v>
      </c>
      <c r="C452" s="95" t="s">
        <v>232</v>
      </c>
      <c r="D452" s="96"/>
      <c r="E452" s="96"/>
      <c r="F452" s="130">
        <v>20.64</v>
      </c>
      <c r="G452" s="134"/>
      <c r="H452" s="135"/>
    </row>
    <row r="453" spans="2:8" x14ac:dyDescent="0.25">
      <c r="B453" s="203" t="s">
        <v>203</v>
      </c>
      <c r="C453" s="203"/>
      <c r="D453" s="106">
        <v>9143.02</v>
      </c>
      <c r="E453" s="106">
        <v>33536.43</v>
      </c>
      <c r="F453" s="138">
        <v>20583.669999999998</v>
      </c>
      <c r="G453" s="133">
        <f t="shared" si="16"/>
        <v>225.12988049900358</v>
      </c>
      <c r="H453" s="133">
        <f t="shared" si="17"/>
        <v>61.377045797659434</v>
      </c>
    </row>
    <row r="454" spans="2:8" x14ac:dyDescent="0.25">
      <c r="B454" s="107">
        <v>3</v>
      </c>
      <c r="C454" s="107" t="s">
        <v>3</v>
      </c>
      <c r="D454" s="108">
        <v>9143.02</v>
      </c>
      <c r="E454" s="108">
        <v>33536.43</v>
      </c>
      <c r="F454" s="139">
        <v>20583.669999999998</v>
      </c>
      <c r="G454" s="143">
        <f t="shared" si="16"/>
        <v>225.12988049900358</v>
      </c>
      <c r="H454" s="143">
        <f t="shared" si="17"/>
        <v>61.377045797659434</v>
      </c>
    </row>
    <row r="455" spans="2:8" x14ac:dyDescent="0.25">
      <c r="B455" s="107">
        <v>31</v>
      </c>
      <c r="C455" s="107" t="s">
        <v>4</v>
      </c>
      <c r="D455" s="108">
        <v>9143.02</v>
      </c>
      <c r="E455" s="108">
        <v>32709.32</v>
      </c>
      <c r="F455" s="139">
        <v>20051.71</v>
      </c>
      <c r="G455" s="143">
        <f t="shared" si="16"/>
        <v>219.31167163584897</v>
      </c>
      <c r="H455" s="143">
        <f t="shared" si="17"/>
        <v>61.302741848500673</v>
      </c>
    </row>
    <row r="456" spans="2:8" x14ac:dyDescent="0.25">
      <c r="B456" s="95">
        <v>311</v>
      </c>
      <c r="C456" s="95" t="s">
        <v>16</v>
      </c>
      <c r="D456" s="96">
        <v>9143.02</v>
      </c>
      <c r="E456" s="96"/>
      <c r="F456" s="130"/>
      <c r="G456" s="135">
        <f t="shared" si="16"/>
        <v>0</v>
      </c>
      <c r="H456" s="135"/>
    </row>
    <row r="457" spans="2:8" x14ac:dyDescent="0.25">
      <c r="B457" s="95">
        <v>3111</v>
      </c>
      <c r="C457" s="95" t="s">
        <v>17</v>
      </c>
      <c r="D457" s="96">
        <v>9143.02</v>
      </c>
      <c r="E457" s="96"/>
      <c r="F457" s="130"/>
      <c r="G457" s="135">
        <f t="shared" si="16"/>
        <v>0</v>
      </c>
      <c r="H457" s="135"/>
    </row>
    <row r="458" spans="2:8" x14ac:dyDescent="0.25">
      <c r="B458" s="95">
        <v>3121</v>
      </c>
      <c r="C458" s="95" t="s">
        <v>4</v>
      </c>
      <c r="D458" s="96">
        <v>0</v>
      </c>
      <c r="E458" s="96"/>
      <c r="F458" s="130"/>
      <c r="G458" s="134"/>
      <c r="H458" s="135"/>
    </row>
    <row r="459" spans="2:8" x14ac:dyDescent="0.25">
      <c r="B459" s="95">
        <v>313</v>
      </c>
      <c r="C459" s="95" t="s">
        <v>163</v>
      </c>
      <c r="D459" s="96">
        <v>0</v>
      </c>
      <c r="E459" s="96"/>
      <c r="F459" s="130"/>
      <c r="G459" s="134"/>
      <c r="H459" s="135"/>
    </row>
    <row r="460" spans="2:8" x14ac:dyDescent="0.25">
      <c r="B460" s="95">
        <v>3132</v>
      </c>
      <c r="C460" s="95" t="s">
        <v>231</v>
      </c>
      <c r="D460" s="96">
        <v>0</v>
      </c>
      <c r="E460" s="96"/>
      <c r="F460" s="130"/>
      <c r="G460" s="134"/>
      <c r="H460" s="135"/>
    </row>
    <row r="461" spans="2:8" x14ac:dyDescent="0.25">
      <c r="B461" s="120">
        <v>32</v>
      </c>
      <c r="C461" s="120" t="s">
        <v>9</v>
      </c>
      <c r="D461" s="121">
        <v>0</v>
      </c>
      <c r="E461" s="121">
        <v>827.11</v>
      </c>
      <c r="F461" s="140">
        <v>531.96</v>
      </c>
      <c r="G461" s="144"/>
      <c r="H461" s="145"/>
    </row>
    <row r="462" spans="2:8" x14ac:dyDescent="0.25">
      <c r="B462" s="95">
        <v>321</v>
      </c>
      <c r="C462" s="95" t="s">
        <v>4</v>
      </c>
      <c r="D462" s="96">
        <v>0</v>
      </c>
      <c r="E462" s="96"/>
      <c r="F462" s="130">
        <v>531.96</v>
      </c>
      <c r="G462" s="134"/>
      <c r="H462" s="135"/>
    </row>
    <row r="463" spans="2:8" x14ac:dyDescent="0.25">
      <c r="B463" s="95">
        <v>3212</v>
      </c>
      <c r="C463" s="95" t="s">
        <v>232</v>
      </c>
      <c r="D463" s="96">
        <v>0</v>
      </c>
      <c r="E463" s="96"/>
      <c r="F463" s="130">
        <v>531.96</v>
      </c>
      <c r="G463" s="134"/>
      <c r="H463" s="135"/>
    </row>
    <row r="464" spans="2:8" x14ac:dyDescent="0.25">
      <c r="B464" s="119" t="s">
        <v>240</v>
      </c>
      <c r="C464" s="119" t="s">
        <v>241</v>
      </c>
      <c r="D464" s="94">
        <v>6565.89</v>
      </c>
      <c r="E464" s="94">
        <v>17719.36</v>
      </c>
      <c r="F464" s="129">
        <v>8878.7800000000007</v>
      </c>
      <c r="G464" s="133">
        <f t="shared" si="16"/>
        <v>135.22584143200694</v>
      </c>
      <c r="H464" s="133">
        <f t="shared" si="17"/>
        <v>50.107791703537828</v>
      </c>
    </row>
    <row r="465" spans="2:8" x14ac:dyDescent="0.25">
      <c r="B465" s="159">
        <v>3</v>
      </c>
      <c r="C465" s="159" t="s">
        <v>3</v>
      </c>
      <c r="D465" s="108">
        <v>6569.89</v>
      </c>
      <c r="E465" s="108">
        <v>17251.64</v>
      </c>
      <c r="F465" s="139">
        <v>8878.7800000000007</v>
      </c>
      <c r="G465" s="143">
        <f t="shared" si="16"/>
        <v>135.14351077415299</v>
      </c>
      <c r="H465" s="143">
        <f t="shared" si="17"/>
        <v>51.466295378294483</v>
      </c>
    </row>
    <row r="466" spans="2:8" x14ac:dyDescent="0.25">
      <c r="B466" s="107">
        <v>31</v>
      </c>
      <c r="C466" s="107" t="s">
        <v>4</v>
      </c>
      <c r="D466" s="108"/>
      <c r="E466" s="108">
        <v>17251.64</v>
      </c>
      <c r="F466" s="139">
        <v>8592.17</v>
      </c>
      <c r="G466" s="142"/>
      <c r="H466" s="143"/>
    </row>
    <row r="467" spans="2:8" x14ac:dyDescent="0.25">
      <c r="B467" s="95">
        <v>311</v>
      </c>
      <c r="C467" s="95" t="s">
        <v>275</v>
      </c>
      <c r="D467" s="96"/>
      <c r="E467" s="96"/>
      <c r="F467" s="130"/>
      <c r="G467" s="134"/>
      <c r="H467" s="135"/>
    </row>
    <row r="468" spans="2:8" x14ac:dyDescent="0.25">
      <c r="B468" s="95">
        <v>3111</v>
      </c>
      <c r="C468" s="95" t="s">
        <v>17</v>
      </c>
      <c r="D468" s="96"/>
      <c r="E468" s="96"/>
      <c r="F468" s="130"/>
      <c r="G468" s="134"/>
      <c r="H468" s="135"/>
    </row>
    <row r="469" spans="2:8" x14ac:dyDescent="0.25">
      <c r="B469" s="95">
        <v>313</v>
      </c>
      <c r="C469" s="95" t="s">
        <v>276</v>
      </c>
      <c r="D469" s="96"/>
      <c r="E469" s="96"/>
      <c r="F469" s="130"/>
      <c r="G469" s="134"/>
      <c r="H469" s="135"/>
    </row>
    <row r="470" spans="2:8" x14ac:dyDescent="0.25">
      <c r="B470" s="95">
        <v>3132</v>
      </c>
      <c r="C470" s="95" t="s">
        <v>231</v>
      </c>
      <c r="D470" s="96"/>
      <c r="E470" s="96"/>
      <c r="F470" s="130"/>
      <c r="G470" s="134"/>
      <c r="H470" s="135"/>
    </row>
    <row r="471" spans="2:8" x14ac:dyDescent="0.25">
      <c r="B471" s="107">
        <v>32</v>
      </c>
      <c r="C471" s="107" t="s">
        <v>9</v>
      </c>
      <c r="D471" s="108"/>
      <c r="E471" s="108">
        <v>467.72</v>
      </c>
      <c r="F471" s="139">
        <v>286.61</v>
      </c>
      <c r="G471" s="142"/>
      <c r="H471" s="143"/>
    </row>
    <row r="472" spans="2:8" x14ac:dyDescent="0.25">
      <c r="B472" s="95">
        <v>321</v>
      </c>
      <c r="C472" s="95" t="s">
        <v>4</v>
      </c>
      <c r="D472" s="96"/>
      <c r="E472" s="96"/>
      <c r="F472" s="130">
        <v>286.61</v>
      </c>
      <c r="G472" s="134"/>
      <c r="H472" s="135"/>
    </row>
    <row r="473" spans="2:8" x14ac:dyDescent="0.25">
      <c r="B473" s="95"/>
      <c r="C473" s="95"/>
      <c r="D473" s="96"/>
      <c r="E473" s="96"/>
      <c r="F473" s="130">
        <v>286.61</v>
      </c>
      <c r="G473" s="134"/>
      <c r="H473" s="135"/>
    </row>
    <row r="474" spans="2:8" x14ac:dyDescent="0.25">
      <c r="B474" s="125" t="s">
        <v>270</v>
      </c>
      <c r="C474" s="158"/>
      <c r="D474" s="106"/>
      <c r="E474" s="106">
        <v>15000</v>
      </c>
      <c r="F474" s="138">
        <v>10625</v>
      </c>
      <c r="G474" s="132"/>
      <c r="H474" s="133"/>
    </row>
    <row r="475" spans="2:8" x14ac:dyDescent="0.25">
      <c r="B475" s="125" t="s">
        <v>271</v>
      </c>
      <c r="C475" s="125" t="s">
        <v>272</v>
      </c>
      <c r="D475" s="106">
        <v>0</v>
      </c>
      <c r="E475" s="106">
        <v>15000</v>
      </c>
      <c r="F475" s="138">
        <v>10625</v>
      </c>
      <c r="G475" s="132"/>
      <c r="H475" s="133">
        <f t="shared" si="17"/>
        <v>70.833333333333343</v>
      </c>
    </row>
    <row r="476" spans="2:8" x14ac:dyDescent="0.25">
      <c r="B476" s="95">
        <v>45</v>
      </c>
      <c r="C476" s="95" t="s">
        <v>119</v>
      </c>
      <c r="D476" s="96">
        <v>0</v>
      </c>
      <c r="E476" s="96">
        <v>15000</v>
      </c>
      <c r="F476" s="130">
        <v>10625</v>
      </c>
      <c r="G476" s="134"/>
      <c r="H476" s="135">
        <f t="shared" si="17"/>
        <v>70.833333333333343</v>
      </c>
    </row>
    <row r="477" spans="2:8" x14ac:dyDescent="0.25">
      <c r="B477" s="102"/>
      <c r="C477" s="102"/>
      <c r="D477" s="102"/>
      <c r="E477" s="102"/>
      <c r="F477" s="102"/>
      <c r="G477" s="102"/>
      <c r="H477" s="102"/>
    </row>
    <row r="478" spans="2:8" x14ac:dyDescent="0.25">
      <c r="B478" s="102"/>
      <c r="C478" s="102"/>
      <c r="D478" s="102"/>
      <c r="E478" s="102"/>
      <c r="F478" s="102"/>
      <c r="G478" s="102"/>
      <c r="H478" s="102"/>
    </row>
  </sheetData>
  <mergeCells count="51">
    <mergeCell ref="B377:C377"/>
    <mergeCell ref="B378:C378"/>
    <mergeCell ref="B403:C403"/>
    <mergeCell ref="B404:C404"/>
    <mergeCell ref="B453:C453"/>
    <mergeCell ref="B409:C409"/>
    <mergeCell ref="B410:C410"/>
    <mergeCell ref="B421:C421"/>
    <mergeCell ref="B422:C422"/>
    <mergeCell ref="B346:C346"/>
    <mergeCell ref="B358:C358"/>
    <mergeCell ref="B364:C364"/>
    <mergeCell ref="B369:C369"/>
    <mergeCell ref="B370:C370"/>
    <mergeCell ref="B321:C321"/>
    <mergeCell ref="B322:C322"/>
    <mergeCell ref="B332:C332"/>
    <mergeCell ref="B333:C333"/>
    <mergeCell ref="B334:C334"/>
    <mergeCell ref="B293:C293"/>
    <mergeCell ref="B300:C300"/>
    <mergeCell ref="B305:C305"/>
    <mergeCell ref="B310:C310"/>
    <mergeCell ref="B315:C315"/>
    <mergeCell ref="B251:C251"/>
    <mergeCell ref="B257:C257"/>
    <mergeCell ref="B271:C271"/>
    <mergeCell ref="B276:C276"/>
    <mergeCell ref="B282:C282"/>
    <mergeCell ref="B185:C185"/>
    <mergeCell ref="B197:C197"/>
    <mergeCell ref="B227:C227"/>
    <mergeCell ref="B236:C236"/>
    <mergeCell ref="B250:C250"/>
    <mergeCell ref="B74:C74"/>
    <mergeCell ref="B75:C75"/>
    <mergeCell ref="B107:C107"/>
    <mergeCell ref="B130:C130"/>
    <mergeCell ref="B166:C166"/>
    <mergeCell ref="B35:C35"/>
    <mergeCell ref="B42:C42"/>
    <mergeCell ref="B47:C47"/>
    <mergeCell ref="B72:C72"/>
    <mergeCell ref="B73:C73"/>
    <mergeCell ref="B21:C21"/>
    <mergeCell ref="B26:C26"/>
    <mergeCell ref="B3:L3"/>
    <mergeCell ref="B4:C4"/>
    <mergeCell ref="B6:C6"/>
    <mergeCell ref="B7:C7"/>
    <mergeCell ref="B15:C15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Rashodi prema funkcijskoj k </vt:lpstr>
      <vt:lpstr>Prihodi i rashodi prema izvoru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2024-07-19T07:20:02Z</cp:lastPrinted>
  <dcterms:created xsi:type="dcterms:W3CDTF">2022-08-12T12:51:27Z</dcterms:created>
  <dcterms:modified xsi:type="dcterms:W3CDTF">2025-08-06T06:14:19Z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proračuna JLP(R)S - Copy.xlsx</vt:lpwstr>
  </property>
</Properties>
</file>